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Dropbox\GFS 2026\"/>
    </mc:Choice>
  </mc:AlternateContent>
  <xr:revisionPtr revIDLastSave="0" documentId="8_{D786A3D5-D11B-403A-928C-73105EE0523D}" xr6:coauthVersionLast="47" xr6:coauthVersionMax="47" xr10:uidLastSave="{00000000-0000-0000-0000-000000000000}"/>
  <bookViews>
    <workbookView xWindow="-120" yWindow="-120" windowWidth="29040" windowHeight="15720" xr2:uid="{3291A465-62C8-4214-8E5C-7E64505E31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73" i="1" l="1"/>
  <c r="O72" i="1"/>
  <c r="O71" i="1"/>
  <c r="H70" i="1"/>
  <c r="H68" i="1" s="1"/>
  <c r="G70" i="1"/>
  <c r="O69" i="1"/>
  <c r="N68" i="1"/>
  <c r="M68" i="1"/>
  <c r="L68" i="1"/>
  <c r="K68" i="1"/>
  <c r="J68" i="1"/>
  <c r="I68" i="1"/>
  <c r="G68" i="1"/>
  <c r="F68" i="1"/>
  <c r="E68" i="1"/>
  <c r="D68" i="1"/>
  <c r="C68" i="1"/>
  <c r="B68" i="1"/>
  <c r="O67" i="1"/>
  <c r="O65" i="1"/>
  <c r="O64" i="1"/>
  <c r="O63" i="1"/>
  <c r="O62" i="1"/>
  <c r="N61" i="1"/>
  <c r="M61" i="1"/>
  <c r="L61" i="1"/>
  <c r="K61" i="1"/>
  <c r="J61" i="1"/>
  <c r="I61" i="1"/>
  <c r="H61" i="1"/>
  <c r="G61" i="1"/>
  <c r="F61" i="1"/>
  <c r="E61" i="1"/>
  <c r="D61" i="1"/>
  <c r="C61" i="1"/>
  <c r="B61" i="1"/>
  <c r="O60" i="1"/>
  <c r="O59" i="1"/>
  <c r="N58" i="1"/>
  <c r="M58" i="1"/>
  <c r="L58" i="1"/>
  <c r="K58" i="1"/>
  <c r="J58" i="1"/>
  <c r="I58" i="1"/>
  <c r="H58" i="1"/>
  <c r="G58" i="1"/>
  <c r="G66" i="1" s="1"/>
  <c r="G74" i="1" s="1"/>
  <c r="F58" i="1"/>
  <c r="E58" i="1"/>
  <c r="D58" i="1"/>
  <c r="C58" i="1"/>
  <c r="B58" i="1"/>
  <c r="O57" i="1"/>
  <c r="O56" i="1"/>
  <c r="O55" i="1"/>
  <c r="O54" i="1"/>
  <c r="O53" i="1"/>
  <c r="O52" i="1"/>
  <c r="O51" i="1"/>
  <c r="N50" i="1"/>
  <c r="M50" i="1"/>
  <c r="L50" i="1"/>
  <c r="K50" i="1"/>
  <c r="J50" i="1"/>
  <c r="I50" i="1"/>
  <c r="H50" i="1"/>
  <c r="G50" i="1"/>
  <c r="F50" i="1"/>
  <c r="E50" i="1"/>
  <c r="D50" i="1"/>
  <c r="C50" i="1"/>
  <c r="O50" i="1" s="1"/>
  <c r="B50" i="1"/>
  <c r="O49" i="1"/>
  <c r="O48" i="1"/>
  <c r="O47" i="1"/>
  <c r="O46" i="1"/>
  <c r="N45" i="1"/>
  <c r="N66" i="1" s="1"/>
  <c r="M45" i="1"/>
  <c r="M66" i="1" s="1"/>
  <c r="L45" i="1"/>
  <c r="L66" i="1" s="1"/>
  <c r="L74" i="1" s="1"/>
  <c r="K45" i="1"/>
  <c r="J45" i="1"/>
  <c r="J66" i="1" s="1"/>
  <c r="I45" i="1"/>
  <c r="I66" i="1" s="1"/>
  <c r="I74" i="1" s="1"/>
  <c r="H45" i="1"/>
  <c r="H66" i="1" s="1"/>
  <c r="G45" i="1"/>
  <c r="F45" i="1"/>
  <c r="F66" i="1" s="1"/>
  <c r="F74" i="1" s="1"/>
  <c r="E45" i="1"/>
  <c r="E66" i="1" s="1"/>
  <c r="E74" i="1" s="1"/>
  <c r="D45" i="1"/>
  <c r="C45" i="1"/>
  <c r="C66" i="1" s="1"/>
  <c r="B45" i="1"/>
  <c r="B66" i="1" s="1"/>
  <c r="B74" i="1" s="1"/>
  <c r="H36" i="1"/>
  <c r="O35" i="1"/>
  <c r="O34" i="1"/>
  <c r="O33" i="1"/>
  <c r="O32" i="1"/>
  <c r="N31" i="1"/>
  <c r="H31" i="1"/>
  <c r="O30" i="1"/>
  <c r="O29" i="1"/>
  <c r="P29" i="1" s="1"/>
  <c r="O28" i="1"/>
  <c r="P28" i="1" s="1"/>
  <c r="O27" i="1"/>
  <c r="P27" i="1" s="1"/>
  <c r="O26" i="1"/>
  <c r="P26" i="1" s="1"/>
  <c r="O25" i="1"/>
  <c r="P25" i="1" s="1"/>
  <c r="O24" i="1"/>
  <c r="P24" i="1" s="1"/>
  <c r="P23" i="1"/>
  <c r="O23" i="1"/>
  <c r="O22" i="1"/>
  <c r="P22" i="1" s="1"/>
  <c r="O21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O19" i="1"/>
  <c r="P19" i="1" s="1"/>
  <c r="O18" i="1"/>
  <c r="O17" i="1"/>
  <c r="P17" i="1" s="1"/>
  <c r="O16" i="1"/>
  <c r="P16" i="1" s="1"/>
  <c r="O15" i="1"/>
  <c r="O14" i="1"/>
  <c r="P14" i="1" s="1"/>
  <c r="O13" i="1"/>
  <c r="P13" i="1" s="1"/>
  <c r="O12" i="1"/>
  <c r="P12" i="1" s="1"/>
  <c r="O11" i="1"/>
  <c r="P11" i="1" s="1"/>
  <c r="O10" i="1"/>
  <c r="P10" i="1" s="1"/>
  <c r="O9" i="1"/>
  <c r="O8" i="1"/>
  <c r="O7" i="1"/>
  <c r="P7" i="1" s="1"/>
  <c r="O6" i="1"/>
  <c r="P6" i="1" s="1"/>
  <c r="O5" i="1"/>
  <c r="P5" i="1" s="1"/>
  <c r="N4" i="1"/>
  <c r="M4" i="1"/>
  <c r="L4" i="1"/>
  <c r="K4" i="1"/>
  <c r="K31" i="1" s="1"/>
  <c r="J4" i="1"/>
  <c r="I4" i="1"/>
  <c r="I31" i="1" s="1"/>
  <c r="H4" i="1"/>
  <c r="G4" i="1"/>
  <c r="G31" i="1" s="1"/>
  <c r="G36" i="1" s="1"/>
  <c r="F4" i="1"/>
  <c r="F31" i="1" s="1"/>
  <c r="F36" i="1" s="1"/>
  <c r="E4" i="1"/>
  <c r="E31" i="1" s="1"/>
  <c r="E36" i="1" s="1"/>
  <c r="D4" i="1"/>
  <c r="D31" i="1" s="1"/>
  <c r="D36" i="1" s="1"/>
  <c r="C4" i="1"/>
  <c r="B4" i="1"/>
  <c r="B31" i="1" s="1"/>
  <c r="B36" i="1" s="1"/>
  <c r="J74" i="1" l="1"/>
  <c r="L31" i="1"/>
  <c r="K66" i="1"/>
  <c r="K74" i="1" s="1"/>
  <c r="N74" i="1"/>
  <c r="O45" i="1"/>
  <c r="O68" i="1"/>
  <c r="M74" i="1"/>
  <c r="M31" i="1"/>
  <c r="D66" i="1"/>
  <c r="D74" i="1" s="1"/>
  <c r="O58" i="1"/>
  <c r="J31" i="1"/>
  <c r="O31" i="1" s="1"/>
  <c r="P31" i="1" s="1"/>
  <c r="O4" i="1"/>
  <c r="P4" i="1" s="1"/>
  <c r="O20" i="1"/>
  <c r="P20" i="1" s="1"/>
  <c r="C31" i="1"/>
  <c r="O61" i="1"/>
  <c r="H74" i="1"/>
  <c r="O70" i="1"/>
  <c r="C74" i="1"/>
  <c r="C36" i="1"/>
  <c r="O36" i="1" s="1"/>
  <c r="P36" i="1" s="1"/>
  <c r="O74" i="1" l="1"/>
  <c r="O66" i="1"/>
</calcChain>
</file>

<file path=xl/sharedStrings.xml><?xml version="1.0" encoding="utf-8"?>
<sst xmlns="http://schemas.openxmlformats.org/spreadsheetml/2006/main" count="93" uniqueCount="85">
  <si>
    <t xml:space="preserve">Lao P.D.R.: Government revenue 2026 (in millions of Kip) </t>
  </si>
  <si>
    <t>Plan</t>
  </si>
  <si>
    <t>January</t>
  </si>
  <si>
    <t>February</t>
  </si>
  <si>
    <t>March</t>
  </si>
  <si>
    <t>April</t>
  </si>
  <si>
    <t>May</t>
  </si>
  <si>
    <t>Jun</t>
  </si>
  <si>
    <t>July</t>
  </si>
  <si>
    <t>August</t>
  </si>
  <si>
    <t>September</t>
  </si>
  <si>
    <t>October</t>
  </si>
  <si>
    <t>November</t>
  </si>
  <si>
    <t>December</t>
  </si>
  <si>
    <t>12 months</t>
  </si>
  <si>
    <t>% to</t>
  </si>
  <si>
    <t xml:space="preserve"> Tax revenue</t>
  </si>
  <si>
    <t xml:space="preserve">  1. Profit tax</t>
  </si>
  <si>
    <t xml:space="preserve">  2.  Income tax</t>
  </si>
  <si>
    <t xml:space="preserve">  3. Land tax</t>
  </si>
  <si>
    <t xml:space="preserve">  4. Business licences</t>
  </si>
  <si>
    <t xml:space="preserve">  5. Minimum tax</t>
  </si>
  <si>
    <t xml:space="preserve">  6. Turnover tax</t>
  </si>
  <si>
    <t xml:space="preserve">  7. VAT</t>
  </si>
  <si>
    <t xml:space="preserve">  8. Excise duties</t>
  </si>
  <si>
    <t xml:space="preserve">  9. Import duties</t>
  </si>
  <si>
    <t xml:space="preserve">  10. Export duties</t>
  </si>
  <si>
    <t xml:space="preserve">  11. Registration Fees</t>
  </si>
  <si>
    <t>12. Other Fees</t>
  </si>
  <si>
    <t>13. Natural Resources taxes</t>
  </si>
  <si>
    <t>14. Timber royalties</t>
  </si>
  <si>
    <t>15. Hydro-power royalties</t>
  </si>
  <si>
    <t xml:space="preserve"> Nontax revenues</t>
  </si>
  <si>
    <t xml:space="preserve"> 1. Leasing fees</t>
  </si>
  <si>
    <t xml:space="preserve"> 2. Concessions</t>
  </si>
  <si>
    <t xml:space="preserve"> 3. Fines</t>
  </si>
  <si>
    <t xml:space="preserve"> 4. Administration fees</t>
  </si>
  <si>
    <t xml:space="preserve"> 5. Depreciation and dividends</t>
  </si>
  <si>
    <t xml:space="preserve"> 6. Interest</t>
  </si>
  <si>
    <t xml:space="preserve"> 7. Overflight rights</t>
  </si>
  <si>
    <t xml:space="preserve"> 8. Funds</t>
  </si>
  <si>
    <t xml:space="preserve"> 9. Other </t>
  </si>
  <si>
    <t>Total Tax and NonTax revenues</t>
  </si>
  <si>
    <t xml:space="preserve">        Sale of nonfinancial assets</t>
  </si>
  <si>
    <t xml:space="preserve">        Sale of financial assets (SOEs share)</t>
  </si>
  <si>
    <t xml:space="preserve">         Capital return</t>
  </si>
  <si>
    <t xml:space="preserve">         Pump amortization</t>
  </si>
  <si>
    <t>Total Revenue with Asset sale+Cap.R</t>
  </si>
  <si>
    <t xml:space="preserve">  Table 1.3: Lao P.D.R :  Government Expenditure 2026 (in millions of Kip)</t>
  </si>
  <si>
    <t>Jan</t>
  </si>
  <si>
    <t>Feb</t>
  </si>
  <si>
    <t>Aug.</t>
  </si>
  <si>
    <t>Sept.</t>
  </si>
  <si>
    <t>Oct</t>
  </si>
  <si>
    <t>Nov</t>
  </si>
  <si>
    <t>Dec</t>
  </si>
  <si>
    <t>Total</t>
  </si>
  <si>
    <t>(%)</t>
  </si>
  <si>
    <t xml:space="preserve"> Wages and salaries</t>
  </si>
  <si>
    <t xml:space="preserve">   Base salary</t>
  </si>
  <si>
    <t xml:space="preserve">   Benefits</t>
  </si>
  <si>
    <t xml:space="preserve">  Cost of living</t>
  </si>
  <si>
    <t xml:space="preserve"> Transfers</t>
  </si>
  <si>
    <t xml:space="preserve">   Other allowances</t>
  </si>
  <si>
    <t xml:space="preserve">   Intervention &amp; subsidies</t>
  </si>
  <si>
    <t xml:space="preserve">   Contribution to int. org</t>
  </si>
  <si>
    <t xml:space="preserve"> Restructuring of SOES</t>
  </si>
  <si>
    <t xml:space="preserve"> Materials and supplies</t>
  </si>
  <si>
    <t xml:space="preserve"> VAT refund</t>
  </si>
  <si>
    <t xml:space="preserve"> Interest</t>
  </si>
  <si>
    <t xml:space="preserve">        External</t>
  </si>
  <si>
    <t xml:space="preserve">        Domestic</t>
  </si>
  <si>
    <t xml:space="preserve"> Others</t>
  </si>
  <si>
    <t>Govt. and Local reserve funds</t>
  </si>
  <si>
    <t>State accumulation fund</t>
  </si>
  <si>
    <t>Disaster</t>
  </si>
  <si>
    <t>Exp.for rev. exceeding plan</t>
  </si>
  <si>
    <t>Current expenditure</t>
  </si>
  <si>
    <t xml:space="preserve"> Capital expenditure  </t>
  </si>
  <si>
    <t xml:space="preserve">    Local finance</t>
  </si>
  <si>
    <t xml:space="preserve">    Foreign finance</t>
  </si>
  <si>
    <t xml:space="preserve">       Project loans</t>
  </si>
  <si>
    <t xml:space="preserve">       Project grants</t>
  </si>
  <si>
    <t xml:space="preserve">       Non-project grant (DN)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</si>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</sst>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.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name val="Aptos Narrow"/>
      <family val="2"/>
      <scheme val="minor"/>
    </font>
    <font>
      <b/>
      <sz val="8"/>
      <name val="Arial"/>
      <family val="2"/>
    </font>
    <font>
      <b/>
      <sz val="11"/>
      <name val="Aptos Narrow"/>
      <family val="2"/>
      <scheme val="minor"/>
    </font>
    <font>
      <b/>
      <sz val="10"/>
      <name val="Saysettha Lao"/>
      <family val="2"/>
    </font>
    <font>
      <b/>
      <u/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8"/>
      <name val="Saysettha Lao"/>
      <family val="2"/>
    </font>
    <font>
      <u val="singleAccounting"/>
      <sz val="8"/>
      <name val="Arial"/>
      <family val="2"/>
    </font>
    <font>
      <b/>
      <u val="singleAccounting"/>
      <sz val="8"/>
      <name val="Arial"/>
      <family val="2"/>
    </font>
    <font>
      <sz val="10"/>
      <name val="Times New Roman"/>
      <family val="1"/>
    </font>
    <font>
      <sz val="10"/>
      <name val="Saysettha Lao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" fontId="16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7" fillId="0" borderId="5" xfId="0" applyFont="1" applyBorder="1" applyAlignment="1">
      <alignment vertical="center"/>
    </xf>
    <xf numFmtId="164" fontId="7" fillId="0" borderId="6" xfId="1" applyNumberFormat="1" applyFont="1" applyBorder="1" applyAlignment="1">
      <alignment horizontal="right" vertical="center"/>
    </xf>
    <xf numFmtId="164" fontId="7" fillId="0" borderId="1" xfId="1" applyNumberFormat="1" applyFont="1" applyBorder="1" applyAlignment="1">
      <alignment vertical="center"/>
    </xf>
    <xf numFmtId="165" fontId="7" fillId="0" borderId="5" xfId="2" applyNumberFormat="1" applyFont="1" applyFill="1" applyBorder="1" applyAlignment="1">
      <alignment vertical="center"/>
    </xf>
    <xf numFmtId="0" fontId="8" fillId="0" borderId="5" xfId="0" quotePrefix="1" applyFont="1" applyBorder="1" applyAlignment="1">
      <alignment horizontal="left" vertical="center"/>
    </xf>
    <xf numFmtId="164" fontId="8" fillId="0" borderId="6" xfId="1" quotePrefix="1" applyNumberFormat="1" applyFont="1" applyBorder="1" applyAlignment="1">
      <alignment horizontal="right" vertical="center"/>
    </xf>
    <xf numFmtId="164" fontId="8" fillId="0" borderId="6" xfId="1" applyNumberFormat="1" applyFont="1" applyBorder="1" applyAlignment="1">
      <alignment vertical="center"/>
    </xf>
    <xf numFmtId="164" fontId="8" fillId="0" borderId="0" xfId="1" applyNumberFormat="1" applyFont="1" applyBorder="1" applyAlignment="1">
      <alignment vertical="center"/>
    </xf>
    <xf numFmtId="43" fontId="8" fillId="0" borderId="0" xfId="1" applyFont="1" applyBorder="1" applyAlignment="1">
      <alignment vertical="center"/>
    </xf>
    <xf numFmtId="164" fontId="8" fillId="0" borderId="5" xfId="1" applyNumberFormat="1" applyFont="1" applyBorder="1" applyAlignment="1">
      <alignment vertical="center"/>
    </xf>
    <xf numFmtId="165" fontId="8" fillId="0" borderId="5" xfId="2" applyNumberFormat="1" applyFont="1" applyFill="1" applyBorder="1" applyAlignment="1">
      <alignment vertical="center"/>
    </xf>
    <xf numFmtId="0" fontId="8" fillId="0" borderId="5" xfId="0" quotePrefix="1" applyFont="1" applyBorder="1" applyAlignment="1">
      <alignment vertical="center"/>
    </xf>
    <xf numFmtId="0" fontId="8" fillId="0" borderId="5" xfId="0" applyFont="1" applyBorder="1" applyAlignment="1">
      <alignment vertical="center"/>
    </xf>
    <xf numFmtId="164" fontId="8" fillId="0" borderId="6" xfId="1" applyNumberFormat="1" applyFont="1" applyBorder="1" applyAlignment="1">
      <alignment horizontal="right" vertical="center"/>
    </xf>
    <xf numFmtId="164" fontId="7" fillId="0" borderId="0" xfId="1" applyNumberFormat="1" applyFont="1" applyBorder="1" applyAlignment="1">
      <alignment horizontal="right" vertical="center"/>
    </xf>
    <xf numFmtId="164" fontId="7" fillId="0" borderId="5" xfId="1" applyNumberFormat="1" applyFont="1" applyFill="1" applyBorder="1" applyAlignment="1">
      <alignment vertical="center"/>
    </xf>
    <xf numFmtId="164" fontId="8" fillId="0" borderId="5" xfId="1" applyNumberFormat="1" applyFont="1" applyFill="1" applyBorder="1" applyAlignment="1">
      <alignment vertical="center"/>
    </xf>
    <xf numFmtId="165" fontId="4" fillId="0" borderId="5" xfId="2" applyNumberFormat="1" applyFont="1" applyFill="1" applyBorder="1" applyAlignment="1">
      <alignment vertical="center"/>
    </xf>
    <xf numFmtId="164" fontId="8" fillId="0" borderId="6" xfId="1" applyNumberFormat="1" applyFont="1" applyFill="1" applyBorder="1" applyAlignment="1">
      <alignment vertical="center"/>
    </xf>
    <xf numFmtId="164" fontId="8" fillId="0" borderId="0" xfId="1" applyNumberFormat="1" applyFont="1" applyFill="1" applyBorder="1" applyAlignment="1">
      <alignment vertical="center"/>
    </xf>
    <xf numFmtId="43" fontId="8" fillId="0" borderId="0" xfId="1" applyFont="1" applyFill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164" fontId="9" fillId="0" borderId="8" xfId="1" applyNumberFormat="1" applyFont="1" applyBorder="1" applyAlignment="1">
      <alignment vertical="center"/>
    </xf>
    <xf numFmtId="164" fontId="7" fillId="0" borderId="7" xfId="1" applyNumberFormat="1" applyFont="1" applyFill="1" applyBorder="1" applyAlignment="1">
      <alignment vertical="center"/>
    </xf>
    <xf numFmtId="165" fontId="4" fillId="0" borderId="7" xfId="2" applyNumberFormat="1" applyFont="1" applyFill="1" applyBorder="1" applyAlignment="1">
      <alignment vertical="center"/>
    </xf>
    <xf numFmtId="0" fontId="8" fillId="0" borderId="6" xfId="0" quotePrefix="1" applyFont="1" applyBorder="1" applyAlignment="1">
      <alignment horizontal="left" vertical="center"/>
    </xf>
    <xf numFmtId="164" fontId="8" fillId="0" borderId="3" xfId="1" applyNumberFormat="1" applyFont="1" applyBorder="1" applyAlignment="1">
      <alignment vertical="center"/>
    </xf>
    <xf numFmtId="43" fontId="8" fillId="0" borderId="3" xfId="1" applyFont="1" applyBorder="1" applyAlignment="1">
      <alignment vertical="center"/>
    </xf>
    <xf numFmtId="0" fontId="8" fillId="0" borderId="9" xfId="0" applyFont="1" applyBorder="1" applyAlignment="1">
      <alignment horizontal="left" vertical="center"/>
    </xf>
    <xf numFmtId="164" fontId="8" fillId="0" borderId="9" xfId="1" applyNumberFormat="1" applyFont="1" applyBorder="1" applyAlignment="1">
      <alignment vertical="center"/>
    </xf>
    <xf numFmtId="164" fontId="8" fillId="0" borderId="10" xfId="1" applyNumberFormat="1" applyFont="1" applyBorder="1" applyAlignment="1">
      <alignment vertical="center"/>
    </xf>
    <xf numFmtId="43" fontId="8" fillId="0" borderId="10" xfId="1" applyFont="1" applyBorder="1" applyAlignment="1">
      <alignment vertical="center"/>
    </xf>
    <xf numFmtId="0" fontId="9" fillId="0" borderId="8" xfId="0" quotePrefix="1" applyFont="1" applyBorder="1" applyAlignment="1">
      <alignment horizontal="left" vertical="center"/>
    </xf>
    <xf numFmtId="164" fontId="9" fillId="0" borderId="9" xfId="1" quotePrefix="1" applyNumberFormat="1" applyFont="1" applyBorder="1" applyAlignment="1">
      <alignment horizontal="left" vertical="center"/>
    </xf>
    <xf numFmtId="43" fontId="7" fillId="0" borderId="9" xfId="1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2" fillId="0" borderId="3" xfId="0" applyFont="1" applyBorder="1"/>
    <xf numFmtId="0" fontId="12" fillId="0" borderId="1" xfId="0" applyFont="1" applyBorder="1"/>
    <xf numFmtId="0" fontId="9" fillId="0" borderId="5" xfId="0" applyFont="1" applyBorder="1" applyAlignment="1">
      <alignment vertical="center"/>
    </xf>
    <xf numFmtId="164" fontId="13" fillId="0" borderId="5" xfId="1" applyNumberFormat="1" applyFont="1" applyBorder="1" applyAlignment="1">
      <alignment vertical="center"/>
    </xf>
    <xf numFmtId="164" fontId="14" fillId="0" borderId="0" xfId="0" applyNumberFormat="1" applyFont="1" applyAlignment="1">
      <alignment vertical="center"/>
    </xf>
    <xf numFmtId="165" fontId="7" fillId="0" borderId="5" xfId="2" applyNumberFormat="1" applyFont="1" applyBorder="1" applyAlignment="1">
      <alignment vertical="center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/>
    <xf numFmtId="165" fontId="9" fillId="0" borderId="5" xfId="2" applyNumberFormat="1" applyFont="1" applyBorder="1" applyAlignment="1">
      <alignment vertical="center"/>
    </xf>
    <xf numFmtId="43" fontId="8" fillId="0" borderId="0" xfId="0" applyNumberFormat="1" applyFont="1" applyAlignment="1">
      <alignment vertical="center"/>
    </xf>
    <xf numFmtId="0" fontId="12" fillId="0" borderId="0" xfId="0" applyFont="1"/>
    <xf numFmtId="0" fontId="8" fillId="0" borderId="0" xfId="0" applyFont="1" applyAlignment="1">
      <alignment vertical="center"/>
    </xf>
    <xf numFmtId="164" fontId="13" fillId="0" borderId="0" xfId="0" applyNumberFormat="1" applyFont="1" applyAlignment="1">
      <alignment vertical="center"/>
    </xf>
    <xf numFmtId="164" fontId="13" fillId="0" borderId="0" xfId="1" applyNumberFormat="1" applyFont="1" applyBorder="1" applyAlignment="1">
      <alignment vertical="center"/>
    </xf>
    <xf numFmtId="0" fontId="9" fillId="0" borderId="5" xfId="0" applyFont="1" applyBorder="1" applyAlignment="1">
      <alignment horizontal="left" vertical="center"/>
    </xf>
    <xf numFmtId="0" fontId="15" fillId="0" borderId="6" xfId="0" applyFont="1" applyBorder="1" applyAlignment="1">
      <alignment vertical="center"/>
    </xf>
    <xf numFmtId="164" fontId="12" fillId="0" borderId="0" xfId="0" applyNumberFormat="1" applyFont="1" applyAlignment="1">
      <alignment vertical="center"/>
    </xf>
    <xf numFmtId="165" fontId="8" fillId="0" borderId="5" xfId="2" applyNumberFormat="1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164" fontId="14" fillId="0" borderId="5" xfId="1" applyNumberFormat="1" applyFont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164" fontId="14" fillId="0" borderId="7" xfId="1" applyNumberFormat="1" applyFont="1" applyBorder="1" applyAlignment="1">
      <alignment vertical="center"/>
    </xf>
    <xf numFmtId="164" fontId="14" fillId="0" borderId="10" xfId="0" applyNumberFormat="1" applyFont="1" applyBorder="1" applyAlignment="1">
      <alignment vertical="center"/>
    </xf>
    <xf numFmtId="165" fontId="7" fillId="0" borderId="4" xfId="2" applyNumberFormat="1" applyFont="1" applyBorder="1" applyAlignment="1">
      <alignment vertical="center"/>
    </xf>
    <xf numFmtId="10" fontId="3" fillId="0" borderId="0" xfId="2" applyNumberFormat="1" applyFont="1"/>
    <xf numFmtId="166" fontId="3" fillId="0" borderId="0" xfId="0" applyNumberFormat="1" applyFont="1"/>
  </cellXfs>
  <cellStyles count="4">
    <cellStyle name="Comma" xfId="1" builtinId="3"/>
    <cellStyle name="Comma 50" xfId="3" xr:uid="{50E42D6D-EB09-4C70-AD10-D34164A0EF8E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AEDFD-6801-4288-8D71-2E8CDE6D9404}">
  <dimension ref="A1:Q77"/>
  <sheetViews>
    <sheetView tabSelected="1" zoomScaleNormal="100" workbookViewId="0">
      <selection activeCell="B76" sqref="B76"/>
    </sheetView>
  </sheetViews>
  <sheetFormatPr defaultRowHeight="15" x14ac:dyDescent="0.25"/>
  <cols>
    <col min="1" max="1" width="31.140625" style="3" bestFit="1" customWidth="1"/>
    <col min="2" max="2" width="12.5703125" style="3" customWidth="1"/>
    <col min="3" max="4" width="11.7109375" style="3" customWidth="1"/>
    <col min="5" max="5" width="12.85546875" style="3" bestFit="1" customWidth="1"/>
    <col min="6" max="7" width="12.28515625" style="3" customWidth="1"/>
    <col min="8" max="8" width="11.7109375" style="3" customWidth="1"/>
    <col min="9" max="9" width="12.28515625" style="3" customWidth="1"/>
    <col min="10" max="10" width="11.7109375" style="3" customWidth="1"/>
    <col min="11" max="13" width="12.28515625" style="3" customWidth="1"/>
    <col min="14" max="14" width="12.28515625" style="3" bestFit="1" customWidth="1"/>
    <col min="15" max="15" width="14.28515625" style="3" bestFit="1" customWidth="1"/>
    <col min="16" max="16" width="6.85546875" style="3" bestFit="1" customWidth="1"/>
    <col min="17" max="19" width="9.140625" style="3"/>
    <col min="20" max="20" width="11.5703125" style="3" customWidth="1"/>
    <col min="21" max="22" width="16.85546875" style="3" customWidth="1"/>
    <col min="23" max="24" width="13.5703125" style="3" bestFit="1" customWidth="1"/>
    <col min="25" max="16384" width="9.140625" style="3"/>
  </cols>
  <sheetData>
    <row r="1" spans="1:16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6" s="8" customFormat="1" x14ac:dyDescent="0.25">
      <c r="A2" s="4"/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5" t="s">
        <v>11</v>
      </c>
      <c r="M2" s="6" t="s">
        <v>12</v>
      </c>
      <c r="N2" s="7" t="s">
        <v>13</v>
      </c>
      <c r="O2" s="5" t="s">
        <v>14</v>
      </c>
      <c r="P2" s="5" t="s">
        <v>15</v>
      </c>
    </row>
    <row r="3" spans="1:16" s="8" customFormat="1" ht="21" x14ac:dyDescent="0.6">
      <c r="A3" s="9"/>
      <c r="B3" s="10">
        <v>2026</v>
      </c>
      <c r="C3" s="11">
        <v>2026</v>
      </c>
      <c r="D3" s="11">
        <v>2026</v>
      </c>
      <c r="E3" s="11">
        <v>2026</v>
      </c>
      <c r="F3" s="11">
        <v>2026</v>
      </c>
      <c r="G3" s="11">
        <v>2026</v>
      </c>
      <c r="H3" s="11">
        <v>2026</v>
      </c>
      <c r="I3" s="11">
        <v>2026</v>
      </c>
      <c r="J3" s="11">
        <v>2026</v>
      </c>
      <c r="K3" s="11">
        <v>2026</v>
      </c>
      <c r="L3" s="11">
        <v>2026</v>
      </c>
      <c r="M3" s="11">
        <v>2026</v>
      </c>
      <c r="N3" s="12">
        <v>2026</v>
      </c>
      <c r="O3" s="5">
        <v>2026</v>
      </c>
      <c r="P3" s="13" t="s">
        <v>1</v>
      </c>
    </row>
    <row r="4" spans="1:16" x14ac:dyDescent="0.25">
      <c r="A4" s="14" t="s">
        <v>16</v>
      </c>
      <c r="B4" s="15">
        <f>SUM(B5:B19)</f>
        <v>69145359.683260009</v>
      </c>
      <c r="C4" s="15">
        <f t="shared" ref="C4:N4" si="0">SUM(C5:C19)</f>
        <v>7645758.8465183284</v>
      </c>
      <c r="D4" s="15">
        <f t="shared" si="0"/>
        <v>5147469.3366854535</v>
      </c>
      <c r="E4" s="15">
        <f t="shared" si="0"/>
        <v>8791310.2490125299</v>
      </c>
      <c r="F4" s="15">
        <f t="shared" si="0"/>
        <v>5579739.0193883711</v>
      </c>
      <c r="G4" s="15">
        <f t="shared" si="0"/>
        <v>5764911.9729012055</v>
      </c>
      <c r="H4" s="15">
        <f t="shared" si="0"/>
        <v>5695270.3297477337</v>
      </c>
      <c r="I4" s="15">
        <f t="shared" si="0"/>
        <v>0</v>
      </c>
      <c r="J4" s="15">
        <f t="shared" si="0"/>
        <v>0</v>
      </c>
      <c r="K4" s="15">
        <f t="shared" si="0"/>
        <v>0</v>
      </c>
      <c r="L4" s="15">
        <f t="shared" si="0"/>
        <v>0</v>
      </c>
      <c r="M4" s="15">
        <f t="shared" si="0"/>
        <v>0</v>
      </c>
      <c r="N4" s="15">
        <f t="shared" si="0"/>
        <v>0</v>
      </c>
      <c r="O4" s="16">
        <f>SUM(C4:N4)</f>
        <v>38624459.754253626</v>
      </c>
      <c r="P4" s="17">
        <f>O4/B4</f>
        <v>0.55859800182085906</v>
      </c>
    </row>
    <row r="5" spans="1:16" x14ac:dyDescent="0.25">
      <c r="A5" s="18" t="s">
        <v>17</v>
      </c>
      <c r="B5" s="19">
        <v>10744746.35</v>
      </c>
      <c r="C5" s="20">
        <v>2892437.832529916</v>
      </c>
      <c r="D5" s="21">
        <v>111678.34095389498</v>
      </c>
      <c r="E5" s="21">
        <v>3432799.8023711001</v>
      </c>
      <c r="F5" s="22">
        <v>412361.5638282086</v>
      </c>
      <c r="G5" s="22">
        <v>264431.03015701723</v>
      </c>
      <c r="H5" s="22">
        <v>199694.98840917813</v>
      </c>
      <c r="I5" s="22"/>
      <c r="J5" s="22"/>
      <c r="K5" s="22"/>
      <c r="L5" s="22"/>
      <c r="M5" s="22"/>
      <c r="N5" s="22"/>
      <c r="O5" s="23">
        <f t="shared" ref="O5:O19" si="1">SUM(C5:N5)</f>
        <v>7313403.5582493152</v>
      </c>
      <c r="P5" s="24">
        <f t="shared" ref="P5:P36" si="2">O5/B5</f>
        <v>0.6806492512733272</v>
      </c>
    </row>
    <row r="6" spans="1:16" x14ac:dyDescent="0.25">
      <c r="A6" s="25" t="s">
        <v>18</v>
      </c>
      <c r="B6" s="19">
        <v>4257817</v>
      </c>
      <c r="C6" s="20">
        <v>516177.5586484308</v>
      </c>
      <c r="D6" s="21">
        <v>465808.4949941315</v>
      </c>
      <c r="E6" s="21">
        <v>531579.38297839311</v>
      </c>
      <c r="F6" s="22">
        <v>387714.06271565211</v>
      </c>
      <c r="G6" s="22">
        <v>499703.23609992163</v>
      </c>
      <c r="H6" s="22">
        <v>716586.93997359963</v>
      </c>
      <c r="I6" s="22"/>
      <c r="J6" s="22"/>
      <c r="K6" s="22"/>
      <c r="L6" s="22"/>
      <c r="M6" s="22"/>
      <c r="N6" s="22"/>
      <c r="O6" s="23">
        <f t="shared" si="1"/>
        <v>3117569.6754101287</v>
      </c>
      <c r="P6" s="24">
        <f t="shared" si="2"/>
        <v>0.73219907652445582</v>
      </c>
    </row>
    <row r="7" spans="1:16" x14ac:dyDescent="0.25">
      <c r="A7" s="25" t="s">
        <v>19</v>
      </c>
      <c r="B7" s="19">
        <v>280000</v>
      </c>
      <c r="C7" s="20">
        <v>9795.4995602431627</v>
      </c>
      <c r="D7" s="21">
        <v>14541.16577850527</v>
      </c>
      <c r="E7" s="21">
        <v>28814.02876389954</v>
      </c>
      <c r="F7" s="22">
        <v>16615.054832206009</v>
      </c>
      <c r="G7" s="22">
        <v>36400.05849054423</v>
      </c>
      <c r="H7" s="22">
        <v>31768.311071417815</v>
      </c>
      <c r="I7" s="22"/>
      <c r="J7" s="22"/>
      <c r="K7" s="22"/>
      <c r="L7" s="22"/>
      <c r="M7" s="22"/>
      <c r="N7" s="22"/>
      <c r="O7" s="23">
        <f t="shared" si="1"/>
        <v>137934.11849681602</v>
      </c>
      <c r="P7" s="24">
        <f t="shared" si="2"/>
        <v>0.49262185177434292</v>
      </c>
    </row>
    <row r="8" spans="1:16" x14ac:dyDescent="0.25">
      <c r="A8" s="25" t="s">
        <v>20</v>
      </c>
      <c r="B8" s="19">
        <v>0</v>
      </c>
      <c r="C8" s="20">
        <v>0</v>
      </c>
      <c r="D8" s="21">
        <v>0</v>
      </c>
      <c r="E8" s="21">
        <v>0</v>
      </c>
      <c r="F8" s="22">
        <v>0</v>
      </c>
      <c r="G8" s="22">
        <v>0</v>
      </c>
      <c r="H8" s="22">
        <v>0</v>
      </c>
      <c r="I8" s="22"/>
      <c r="J8" s="22"/>
      <c r="K8" s="22"/>
      <c r="L8" s="22"/>
      <c r="M8" s="22"/>
      <c r="N8" s="22"/>
      <c r="O8" s="23">
        <f t="shared" si="1"/>
        <v>0</v>
      </c>
      <c r="P8" s="24"/>
    </row>
    <row r="9" spans="1:16" x14ac:dyDescent="0.25">
      <c r="A9" s="26" t="s">
        <v>21</v>
      </c>
      <c r="B9" s="27">
        <v>0</v>
      </c>
      <c r="C9" s="20">
        <v>0</v>
      </c>
      <c r="D9" s="21">
        <v>0</v>
      </c>
      <c r="E9" s="21">
        <v>0</v>
      </c>
      <c r="F9" s="22">
        <v>0</v>
      </c>
      <c r="G9" s="22">
        <v>0</v>
      </c>
      <c r="H9" s="22">
        <v>0</v>
      </c>
      <c r="I9" s="22"/>
      <c r="J9" s="22"/>
      <c r="K9" s="22"/>
      <c r="L9" s="22"/>
      <c r="M9" s="22"/>
      <c r="N9" s="22"/>
      <c r="O9" s="23">
        <f t="shared" si="1"/>
        <v>0</v>
      </c>
      <c r="P9" s="24"/>
    </row>
    <row r="10" spans="1:16" x14ac:dyDescent="0.25">
      <c r="A10" s="25" t="s">
        <v>22</v>
      </c>
      <c r="B10" s="27">
        <v>3061893</v>
      </c>
      <c r="C10" s="20">
        <v>0</v>
      </c>
      <c r="D10" s="21">
        <v>0</v>
      </c>
      <c r="E10" s="21">
        <v>0</v>
      </c>
      <c r="F10" s="22">
        <v>0</v>
      </c>
      <c r="G10" s="22">
        <v>0</v>
      </c>
      <c r="H10" s="22">
        <v>0</v>
      </c>
      <c r="I10" s="22"/>
      <c r="J10" s="22"/>
      <c r="K10" s="22"/>
      <c r="L10" s="22"/>
      <c r="M10" s="22"/>
      <c r="N10" s="22"/>
      <c r="O10" s="23">
        <f t="shared" si="1"/>
        <v>0</v>
      </c>
      <c r="P10" s="24">
        <f t="shared" si="2"/>
        <v>0</v>
      </c>
    </row>
    <row r="11" spans="1:16" x14ac:dyDescent="0.25">
      <c r="A11" s="26" t="s">
        <v>23</v>
      </c>
      <c r="B11" s="27">
        <v>21156942.25</v>
      </c>
      <c r="C11" s="20">
        <v>1778430.1195336259</v>
      </c>
      <c r="D11" s="21">
        <v>1801769.5425104424</v>
      </c>
      <c r="E11" s="21">
        <v>1829957.5620283277</v>
      </c>
      <c r="F11" s="22">
        <v>2046386.4032105342</v>
      </c>
      <c r="G11" s="22">
        <v>2146331.6605030205</v>
      </c>
      <c r="H11" s="22">
        <v>1818396.0127818533</v>
      </c>
      <c r="I11" s="22"/>
      <c r="J11" s="22"/>
      <c r="K11" s="22"/>
      <c r="L11" s="22"/>
      <c r="M11" s="22"/>
      <c r="N11" s="22"/>
      <c r="O11" s="23">
        <f t="shared" si="1"/>
        <v>11421271.300567804</v>
      </c>
      <c r="P11" s="24">
        <f t="shared" si="2"/>
        <v>0.53983563246564159</v>
      </c>
    </row>
    <row r="12" spans="1:16" x14ac:dyDescent="0.25">
      <c r="A12" s="18" t="s">
        <v>24</v>
      </c>
      <c r="B12" s="19">
        <v>13114499.4</v>
      </c>
      <c r="C12" s="20">
        <v>1189803.1308216243</v>
      </c>
      <c r="D12" s="21">
        <v>1547653.7930864512</v>
      </c>
      <c r="E12" s="21">
        <v>1329160.5677001583</v>
      </c>
      <c r="F12" s="22">
        <v>1247081.3895778563</v>
      </c>
      <c r="G12" s="22">
        <v>1151586.8757531755</v>
      </c>
      <c r="H12" s="22">
        <v>1080370.246453183</v>
      </c>
      <c r="I12" s="22"/>
      <c r="J12" s="22"/>
      <c r="K12" s="22"/>
      <c r="L12" s="22"/>
      <c r="M12" s="22"/>
      <c r="N12" s="22"/>
      <c r="O12" s="23">
        <f t="shared" si="1"/>
        <v>7545656.0033924486</v>
      </c>
      <c r="P12" s="24">
        <f t="shared" si="2"/>
        <v>0.57536744432596854</v>
      </c>
    </row>
    <row r="13" spans="1:16" x14ac:dyDescent="0.25">
      <c r="A13" s="25" t="s">
        <v>25</v>
      </c>
      <c r="B13" s="19">
        <v>3120500</v>
      </c>
      <c r="C13" s="20">
        <v>282894.59404753603</v>
      </c>
      <c r="D13" s="21">
        <v>327840.19612636708</v>
      </c>
      <c r="E13" s="21">
        <v>448489.3525142665</v>
      </c>
      <c r="F13" s="22">
        <v>614667.08946038084</v>
      </c>
      <c r="G13" s="22">
        <v>492763.10000768595</v>
      </c>
      <c r="H13" s="22">
        <v>376222.40509603475</v>
      </c>
      <c r="I13" s="22"/>
      <c r="J13" s="22"/>
      <c r="K13" s="22"/>
      <c r="L13" s="22"/>
      <c r="M13" s="22"/>
      <c r="N13" s="22"/>
      <c r="O13" s="23">
        <f t="shared" si="1"/>
        <v>2542876.7372522708</v>
      </c>
      <c r="P13" s="24">
        <f t="shared" si="2"/>
        <v>0.81489400328545769</v>
      </c>
    </row>
    <row r="14" spans="1:16" x14ac:dyDescent="0.25">
      <c r="A14" s="25" t="s">
        <v>26</v>
      </c>
      <c r="B14" s="19">
        <v>2000000</v>
      </c>
      <c r="C14" s="20">
        <v>148891.01895916829</v>
      </c>
      <c r="D14" s="21">
        <v>193918.42561731188</v>
      </c>
      <c r="E14" s="21">
        <v>265084.97211409529</v>
      </c>
      <c r="F14" s="22">
        <v>298344.27571082336</v>
      </c>
      <c r="G14" s="22">
        <v>346152.23675461783</v>
      </c>
      <c r="H14" s="22">
        <v>443256.27049522055</v>
      </c>
      <c r="I14" s="22"/>
      <c r="J14" s="22"/>
      <c r="K14" s="22"/>
      <c r="L14" s="22"/>
      <c r="M14" s="22"/>
      <c r="N14" s="22"/>
      <c r="O14" s="23">
        <f t="shared" si="1"/>
        <v>1695647.1996512371</v>
      </c>
      <c r="P14" s="24">
        <f t="shared" si="2"/>
        <v>0.8478235998256185</v>
      </c>
    </row>
    <row r="15" spans="1:16" x14ac:dyDescent="0.25">
      <c r="A15" s="18" t="s">
        <v>27</v>
      </c>
      <c r="B15" s="19">
        <v>0</v>
      </c>
      <c r="C15" s="20">
        <v>0</v>
      </c>
      <c r="D15" s="21">
        <v>0</v>
      </c>
      <c r="E15" s="21">
        <v>0</v>
      </c>
      <c r="F15" s="22">
        <v>0</v>
      </c>
      <c r="G15" s="22">
        <v>0</v>
      </c>
      <c r="H15" s="22">
        <v>0</v>
      </c>
      <c r="I15" s="22"/>
      <c r="J15" s="22"/>
      <c r="K15" s="22"/>
      <c r="L15" s="22"/>
      <c r="M15" s="22"/>
      <c r="N15" s="22"/>
      <c r="O15" s="23">
        <f t="shared" si="1"/>
        <v>0</v>
      </c>
      <c r="P15" s="24"/>
    </row>
    <row r="16" spans="1:16" x14ac:dyDescent="0.25">
      <c r="A16" s="18" t="s">
        <v>28</v>
      </c>
      <c r="B16" s="19">
        <v>4686432</v>
      </c>
      <c r="C16" s="20">
        <v>302274.1736877829</v>
      </c>
      <c r="D16" s="21">
        <v>281385.22235034948</v>
      </c>
      <c r="E16" s="21">
        <v>207510.36601428923</v>
      </c>
      <c r="F16" s="22">
        <v>209051.01392170979</v>
      </c>
      <c r="G16" s="22">
        <v>225277.97287422206</v>
      </c>
      <c r="H16" s="22">
        <v>213908.93956124663</v>
      </c>
      <c r="I16" s="22"/>
      <c r="J16" s="22"/>
      <c r="K16" s="22"/>
      <c r="L16" s="22"/>
      <c r="M16" s="22"/>
      <c r="N16" s="22"/>
      <c r="O16" s="23">
        <f t="shared" si="1"/>
        <v>1439407.6884096002</v>
      </c>
      <c r="P16" s="24">
        <f t="shared" si="2"/>
        <v>0.30714361979638244</v>
      </c>
    </row>
    <row r="17" spans="1:16" x14ac:dyDescent="0.25">
      <c r="A17" s="18" t="s">
        <v>29</v>
      </c>
      <c r="B17" s="19">
        <v>5193158.5402600002</v>
      </c>
      <c r="C17" s="20">
        <v>404372.028575</v>
      </c>
      <c r="D17" s="21">
        <v>347727.91197399999</v>
      </c>
      <c r="E17" s="21">
        <v>441949.23157100001</v>
      </c>
      <c r="F17" s="22">
        <v>221408.37602299999</v>
      </c>
      <c r="G17" s="22">
        <v>531993.31532499997</v>
      </c>
      <c r="H17" s="22">
        <v>633215.542717</v>
      </c>
      <c r="I17" s="22"/>
      <c r="J17" s="22"/>
      <c r="K17" s="22"/>
      <c r="L17" s="22"/>
      <c r="M17" s="22"/>
      <c r="N17" s="22"/>
      <c r="O17" s="23">
        <f t="shared" si="1"/>
        <v>2580666.4061849997</v>
      </c>
      <c r="P17" s="24">
        <f t="shared" si="2"/>
        <v>0.49693580239816754</v>
      </c>
    </row>
    <row r="18" spans="1:16" x14ac:dyDescent="0.25">
      <c r="A18" s="26" t="s">
        <v>30</v>
      </c>
      <c r="B18" s="27">
        <v>0</v>
      </c>
      <c r="C18" s="20">
        <v>0</v>
      </c>
      <c r="D18" s="21">
        <v>0</v>
      </c>
      <c r="E18" s="21">
        <v>0</v>
      </c>
      <c r="F18" s="22">
        <v>0</v>
      </c>
      <c r="G18" s="22">
        <v>0</v>
      </c>
      <c r="H18" s="22">
        <v>0</v>
      </c>
      <c r="I18" s="22"/>
      <c r="J18" s="22"/>
      <c r="K18" s="22"/>
      <c r="L18" s="22"/>
      <c r="M18" s="22"/>
      <c r="N18" s="22"/>
      <c r="O18" s="23">
        <f t="shared" si="1"/>
        <v>0</v>
      </c>
      <c r="P18" s="24"/>
    </row>
    <row r="19" spans="1:16" x14ac:dyDescent="0.25">
      <c r="A19" s="26" t="s">
        <v>31</v>
      </c>
      <c r="B19" s="27">
        <v>1529371.1429999999</v>
      </c>
      <c r="C19" s="20">
        <v>120682.890155</v>
      </c>
      <c r="D19" s="21">
        <v>55146.243294</v>
      </c>
      <c r="E19" s="21">
        <v>275964.98295699997</v>
      </c>
      <c r="F19" s="22">
        <v>126109.790108</v>
      </c>
      <c r="G19" s="22">
        <v>70272.486936000001</v>
      </c>
      <c r="H19" s="22">
        <v>181850.67318899999</v>
      </c>
      <c r="I19" s="22"/>
      <c r="J19" s="22"/>
      <c r="K19" s="22"/>
      <c r="L19" s="22"/>
      <c r="M19" s="22"/>
      <c r="N19" s="22"/>
      <c r="O19" s="23">
        <f t="shared" si="1"/>
        <v>830027.06663900008</v>
      </c>
      <c r="P19" s="24">
        <f t="shared" si="2"/>
        <v>0.54272442005857835</v>
      </c>
    </row>
    <row r="20" spans="1:16" x14ac:dyDescent="0.25">
      <c r="A20" s="14" t="s">
        <v>32</v>
      </c>
      <c r="B20" s="15">
        <f>SUM(B21:B29)</f>
        <v>8815640.3167399988</v>
      </c>
      <c r="C20" s="28">
        <f>SUM(C21:C29)</f>
        <v>358169.85348167294</v>
      </c>
      <c r="D20" s="28">
        <f>SUM(D21:D29)</f>
        <v>1048064.453314547</v>
      </c>
      <c r="E20" s="28">
        <f t="shared" ref="E20:N20" si="3">SUM(E21:E29)</f>
        <v>727394.89596947026</v>
      </c>
      <c r="F20" s="28">
        <f t="shared" si="3"/>
        <v>977436.01737362798</v>
      </c>
      <c r="G20" s="28">
        <f t="shared" si="3"/>
        <v>1794093.8245987962</v>
      </c>
      <c r="H20" s="28">
        <f t="shared" si="3"/>
        <v>631329.18425226456</v>
      </c>
      <c r="I20" s="28">
        <f t="shared" si="3"/>
        <v>0</v>
      </c>
      <c r="J20" s="28">
        <f t="shared" si="3"/>
        <v>0</v>
      </c>
      <c r="K20" s="28">
        <f t="shared" si="3"/>
        <v>0</v>
      </c>
      <c r="L20" s="28">
        <f t="shared" si="3"/>
        <v>0</v>
      </c>
      <c r="M20" s="28">
        <f t="shared" si="3"/>
        <v>0</v>
      </c>
      <c r="N20" s="28">
        <f t="shared" si="3"/>
        <v>0</v>
      </c>
      <c r="O20" s="29">
        <f>SUM(C20:N20)</f>
        <v>5536488.2289903788</v>
      </c>
      <c r="P20" s="17">
        <f t="shared" si="2"/>
        <v>0.62803018613147754</v>
      </c>
    </row>
    <row r="21" spans="1:16" x14ac:dyDescent="0.25">
      <c r="A21" s="18" t="s">
        <v>33</v>
      </c>
      <c r="B21" s="19">
        <v>0</v>
      </c>
      <c r="C21" s="20">
        <v>0</v>
      </c>
      <c r="D21" s="21">
        <v>0</v>
      </c>
      <c r="E21" s="21">
        <v>0</v>
      </c>
      <c r="F21" s="22">
        <v>0</v>
      </c>
      <c r="G21" s="22">
        <v>0</v>
      </c>
      <c r="H21" s="22">
        <v>0</v>
      </c>
      <c r="I21" s="22"/>
      <c r="J21" s="22"/>
      <c r="K21" s="22"/>
      <c r="L21" s="22"/>
      <c r="M21" s="22"/>
      <c r="N21" s="22"/>
      <c r="O21" s="30">
        <f t="shared" ref="O21:O36" si="4">SUM(C21:N21)</f>
        <v>0</v>
      </c>
      <c r="P21" s="31"/>
    </row>
    <row r="22" spans="1:16" x14ac:dyDescent="0.25">
      <c r="A22" s="18" t="s">
        <v>34</v>
      </c>
      <c r="B22" s="19">
        <v>1268483.156768</v>
      </c>
      <c r="C22" s="20">
        <v>117970.485671</v>
      </c>
      <c r="D22" s="21">
        <v>74168.596818999999</v>
      </c>
      <c r="E22" s="21">
        <v>151836.99829399999</v>
      </c>
      <c r="F22" s="22">
        <v>0</v>
      </c>
      <c r="G22" s="22">
        <v>137162.57947</v>
      </c>
      <c r="H22" s="22">
        <v>91751.672267999995</v>
      </c>
      <c r="I22" s="22"/>
      <c r="J22" s="22"/>
      <c r="K22" s="22"/>
      <c r="L22" s="22"/>
      <c r="M22" s="22"/>
      <c r="N22" s="22"/>
      <c r="O22" s="30">
        <f t="shared" si="4"/>
        <v>572890.33252199995</v>
      </c>
      <c r="P22" s="24">
        <f t="shared" si="2"/>
        <v>0.45163416594484518</v>
      </c>
    </row>
    <row r="23" spans="1:16" x14ac:dyDescent="0.25">
      <c r="A23" s="18" t="s">
        <v>35</v>
      </c>
      <c r="B23" s="19">
        <v>112000</v>
      </c>
      <c r="C23" s="20">
        <v>3880.2324223642249</v>
      </c>
      <c r="D23" s="21">
        <v>18017.986952744541</v>
      </c>
      <c r="E23" s="21">
        <v>87980.749548717475</v>
      </c>
      <c r="F23" s="22">
        <v>119634.72372427041</v>
      </c>
      <c r="G23" s="22">
        <v>63532.870310111975</v>
      </c>
      <c r="H23" s="22">
        <v>7781.1092727468067</v>
      </c>
      <c r="I23" s="22"/>
      <c r="J23" s="22"/>
      <c r="K23" s="22"/>
      <c r="L23" s="22"/>
      <c r="M23" s="22"/>
      <c r="N23" s="22"/>
      <c r="O23" s="30">
        <f t="shared" si="4"/>
        <v>300827.67223095545</v>
      </c>
      <c r="P23" s="24">
        <f t="shared" si="2"/>
        <v>2.6859613592049594</v>
      </c>
    </row>
    <row r="24" spans="1:16" x14ac:dyDescent="0.25">
      <c r="A24" s="26" t="s">
        <v>36</v>
      </c>
      <c r="B24" s="27">
        <v>2546170</v>
      </c>
      <c r="C24" s="20">
        <v>20605.948482308671</v>
      </c>
      <c r="D24" s="21">
        <v>279058.75327983464</v>
      </c>
      <c r="E24" s="21">
        <v>121226.73656456564</v>
      </c>
      <c r="F24" s="22">
        <v>242242.64665280047</v>
      </c>
      <c r="G24" s="22">
        <v>308158.69871943572</v>
      </c>
      <c r="H24" s="22">
        <v>87914.57732355113</v>
      </c>
      <c r="I24" s="22"/>
      <c r="J24" s="22"/>
      <c r="K24" s="22"/>
      <c r="L24" s="22"/>
      <c r="M24" s="22"/>
      <c r="N24" s="22"/>
      <c r="O24" s="30">
        <f t="shared" si="4"/>
        <v>1059207.3610224961</v>
      </c>
      <c r="P24" s="24">
        <f t="shared" si="2"/>
        <v>0.41600025175950395</v>
      </c>
    </row>
    <row r="25" spans="1:16" x14ac:dyDescent="0.25">
      <c r="A25" s="18" t="s">
        <v>37</v>
      </c>
      <c r="B25" s="19">
        <v>1626810</v>
      </c>
      <c r="C25" s="32">
        <v>149937.79649800001</v>
      </c>
      <c r="D25" s="33">
        <v>18959.312819999999</v>
      </c>
      <c r="E25" s="33">
        <v>10908.728719000001</v>
      </c>
      <c r="F25" s="34">
        <v>94788.832511000001</v>
      </c>
      <c r="G25" s="34">
        <v>925711.955586</v>
      </c>
      <c r="H25" s="34">
        <v>15411.150283999999</v>
      </c>
      <c r="I25" s="34"/>
      <c r="J25" s="34"/>
      <c r="K25" s="34"/>
      <c r="L25" s="34"/>
      <c r="M25" s="34"/>
      <c r="N25" s="34"/>
      <c r="O25" s="30">
        <f t="shared" si="4"/>
        <v>1215717.776418</v>
      </c>
      <c r="P25" s="24">
        <f t="shared" si="2"/>
        <v>0.74730163720286946</v>
      </c>
    </row>
    <row r="26" spans="1:16" x14ac:dyDescent="0.25">
      <c r="A26" s="26" t="s">
        <v>38</v>
      </c>
      <c r="B26" s="27">
        <v>50075</v>
      </c>
      <c r="C26" s="20">
        <v>825.16086700000005</v>
      </c>
      <c r="D26" s="21">
        <v>108460.852982</v>
      </c>
      <c r="E26" s="21">
        <v>402.50626299999999</v>
      </c>
      <c r="F26" s="22">
        <v>36559.923306999997</v>
      </c>
      <c r="G26" s="22">
        <v>249.163771</v>
      </c>
      <c r="H26" s="22">
        <v>8951.7841720000015</v>
      </c>
      <c r="I26" s="22"/>
      <c r="J26" s="22"/>
      <c r="K26" s="22"/>
      <c r="L26" s="22"/>
      <c r="M26" s="22"/>
      <c r="N26" s="22"/>
      <c r="O26" s="30">
        <f t="shared" si="4"/>
        <v>155449.39136199999</v>
      </c>
      <c r="P26" s="24">
        <f t="shared" si="2"/>
        <v>3.1043313302446331</v>
      </c>
    </row>
    <row r="27" spans="1:16" x14ac:dyDescent="0.25">
      <c r="A27" s="18" t="s">
        <v>39</v>
      </c>
      <c r="B27" s="19">
        <v>1800000</v>
      </c>
      <c r="C27" s="20">
        <v>0</v>
      </c>
      <c r="D27" s="21">
        <v>212953.86715000001</v>
      </c>
      <c r="E27" s="21">
        <v>197893.41889999999</v>
      </c>
      <c r="F27" s="22">
        <v>0</v>
      </c>
      <c r="G27" s="22">
        <v>91764.792799999996</v>
      </c>
      <c r="H27" s="22">
        <v>263708.21389999997</v>
      </c>
      <c r="I27" s="22"/>
      <c r="J27" s="22"/>
      <c r="K27" s="22"/>
      <c r="L27" s="22"/>
      <c r="M27" s="22"/>
      <c r="N27" s="22"/>
      <c r="O27" s="30">
        <f t="shared" si="4"/>
        <v>766320.29275000002</v>
      </c>
      <c r="P27" s="24">
        <f t="shared" si="2"/>
        <v>0.42573349597222221</v>
      </c>
    </row>
    <row r="28" spans="1:16" x14ac:dyDescent="0.25">
      <c r="A28" s="35" t="s">
        <v>40</v>
      </c>
      <c r="B28" s="27">
        <v>30000</v>
      </c>
      <c r="C28" s="20">
        <v>0</v>
      </c>
      <c r="D28" s="21">
        <v>1437.2429139676397</v>
      </c>
      <c r="E28" s="21">
        <v>316.58323318724723</v>
      </c>
      <c r="F28" s="22">
        <v>1420.4422705569355</v>
      </c>
      <c r="G28" s="22">
        <v>775.52754124870137</v>
      </c>
      <c r="H28" s="22">
        <v>930.07478196690033</v>
      </c>
      <c r="I28" s="22"/>
      <c r="J28" s="22"/>
      <c r="K28" s="22"/>
      <c r="L28" s="22"/>
      <c r="M28" s="22"/>
      <c r="N28" s="22"/>
      <c r="O28" s="30">
        <f t="shared" si="4"/>
        <v>4879.8707409274239</v>
      </c>
      <c r="P28" s="24">
        <f t="shared" si="2"/>
        <v>0.16266235803091414</v>
      </c>
    </row>
    <row r="29" spans="1:16" x14ac:dyDescent="0.25">
      <c r="A29" s="26" t="s">
        <v>41</v>
      </c>
      <c r="B29" s="27">
        <v>1382102.1599719999</v>
      </c>
      <c r="C29" s="20">
        <v>64950.229541000015</v>
      </c>
      <c r="D29" s="21">
        <v>335007.84039700002</v>
      </c>
      <c r="E29" s="21">
        <v>156829.174447</v>
      </c>
      <c r="F29" s="22">
        <v>482789.44890800025</v>
      </c>
      <c r="G29" s="22">
        <v>266738.23640099994</v>
      </c>
      <c r="H29" s="22">
        <v>154880.60224999971</v>
      </c>
      <c r="I29" s="22"/>
      <c r="J29" s="22"/>
      <c r="K29" s="22"/>
      <c r="L29" s="22"/>
      <c r="M29" s="22"/>
      <c r="N29" s="22"/>
      <c r="O29" s="30">
        <f t="shared" si="4"/>
        <v>1461195.5319439999</v>
      </c>
      <c r="P29" s="24">
        <f t="shared" si="2"/>
        <v>1.0572268637316957</v>
      </c>
    </row>
    <row r="30" spans="1:16" x14ac:dyDescent="0.25">
      <c r="A30" s="26"/>
      <c r="B30" s="36"/>
      <c r="C30" s="20"/>
      <c r="D30" s="21"/>
      <c r="E30" s="21">
        <v>0</v>
      </c>
      <c r="F30" s="22"/>
      <c r="G30" s="22"/>
      <c r="H30" s="22"/>
      <c r="I30" s="22"/>
      <c r="J30" s="22"/>
      <c r="K30" s="22"/>
      <c r="L30" s="22"/>
      <c r="M30" s="22"/>
      <c r="N30" s="22"/>
      <c r="O30" s="30">
        <f t="shared" si="4"/>
        <v>0</v>
      </c>
      <c r="P30" s="24"/>
    </row>
    <row r="31" spans="1:16" x14ac:dyDescent="0.25">
      <c r="A31" s="37" t="s">
        <v>42</v>
      </c>
      <c r="B31" s="38">
        <f>B4+B20</f>
        <v>77961000</v>
      </c>
      <c r="C31" s="38">
        <f t="shared" ref="C31:N31" si="5">C4+C20</f>
        <v>8003928.7000000011</v>
      </c>
      <c r="D31" s="38">
        <f t="shared" si="5"/>
        <v>6195533.790000001</v>
      </c>
      <c r="E31" s="38">
        <f t="shared" si="5"/>
        <v>9518705.1449820008</v>
      </c>
      <c r="F31" s="38">
        <f t="shared" si="5"/>
        <v>6557175.0367619991</v>
      </c>
      <c r="G31" s="38">
        <f t="shared" si="5"/>
        <v>7559005.7975000013</v>
      </c>
      <c r="H31" s="38">
        <f t="shared" si="5"/>
        <v>6326599.5139999986</v>
      </c>
      <c r="I31" s="38">
        <f t="shared" si="5"/>
        <v>0</v>
      </c>
      <c r="J31" s="38">
        <f t="shared" si="5"/>
        <v>0</v>
      </c>
      <c r="K31" s="38">
        <f t="shared" si="5"/>
        <v>0</v>
      </c>
      <c r="L31" s="38">
        <f t="shared" si="5"/>
        <v>0</v>
      </c>
      <c r="M31" s="38">
        <f t="shared" si="5"/>
        <v>0</v>
      </c>
      <c r="N31" s="38">
        <f t="shared" si="5"/>
        <v>0</v>
      </c>
      <c r="O31" s="39">
        <f t="shared" si="4"/>
        <v>44160947.983244002</v>
      </c>
      <c r="P31" s="40">
        <f t="shared" si="2"/>
        <v>0.56644922439737821</v>
      </c>
    </row>
    <row r="32" spans="1:16" x14ac:dyDescent="0.25">
      <c r="A32" s="18" t="s">
        <v>43</v>
      </c>
      <c r="B32" s="41"/>
      <c r="C32" s="20">
        <v>0</v>
      </c>
      <c r="D32" s="42"/>
      <c r="E32" s="42"/>
      <c r="F32" s="43">
        <v>0</v>
      </c>
      <c r="G32" s="43">
        <v>0</v>
      </c>
      <c r="H32" s="43">
        <v>0</v>
      </c>
      <c r="I32" s="43"/>
      <c r="J32" s="43"/>
      <c r="K32" s="43"/>
      <c r="L32" s="43"/>
      <c r="M32" s="43"/>
      <c r="N32" s="43"/>
      <c r="O32" s="30">
        <f t="shared" si="4"/>
        <v>0</v>
      </c>
      <c r="P32" s="31"/>
    </row>
    <row r="33" spans="1:17" x14ac:dyDescent="0.25">
      <c r="A33" s="18" t="s">
        <v>44</v>
      </c>
      <c r="B33" s="41"/>
      <c r="C33" s="20">
        <v>1</v>
      </c>
      <c r="D33" s="21"/>
      <c r="E33" s="21"/>
      <c r="F33" s="22">
        <v>0</v>
      </c>
      <c r="G33" s="22">
        <v>0</v>
      </c>
      <c r="H33" s="22">
        <v>0</v>
      </c>
      <c r="I33" s="22"/>
      <c r="J33" s="22"/>
      <c r="K33" s="22"/>
      <c r="L33" s="22"/>
      <c r="M33" s="22"/>
      <c r="N33" s="22"/>
      <c r="O33" s="30">
        <f t="shared" si="4"/>
        <v>1</v>
      </c>
      <c r="P33" s="31"/>
    </row>
    <row r="34" spans="1:17" x14ac:dyDescent="0.25">
      <c r="A34" s="41" t="s">
        <v>45</v>
      </c>
      <c r="B34" s="41"/>
      <c r="C34" s="20">
        <v>10</v>
      </c>
      <c r="D34" s="21"/>
      <c r="E34" s="21"/>
      <c r="F34" s="22">
        <v>98.637255999999994</v>
      </c>
      <c r="G34" s="22">
        <v>25.2425</v>
      </c>
      <c r="H34" s="22">
        <v>58.216000000000001</v>
      </c>
      <c r="I34" s="22"/>
      <c r="J34" s="22"/>
      <c r="K34" s="22"/>
      <c r="L34" s="22"/>
      <c r="M34" s="22"/>
      <c r="N34" s="22"/>
      <c r="O34" s="30">
        <f t="shared" si="4"/>
        <v>192.09575599999999</v>
      </c>
      <c r="P34" s="31"/>
    </row>
    <row r="35" spans="1:17" x14ac:dyDescent="0.25">
      <c r="A35" s="44" t="s">
        <v>46</v>
      </c>
      <c r="B35" s="44"/>
      <c r="C35" s="45">
        <v>0</v>
      </c>
      <c r="D35" s="46"/>
      <c r="E35" s="46"/>
      <c r="F35" s="47">
        <v>0</v>
      </c>
      <c r="G35" s="47">
        <v>0</v>
      </c>
      <c r="H35" s="47">
        <v>0</v>
      </c>
      <c r="I35" s="47"/>
      <c r="J35" s="47"/>
      <c r="K35" s="47"/>
      <c r="L35" s="47"/>
      <c r="M35" s="47"/>
      <c r="N35" s="47"/>
      <c r="O35" s="30">
        <f t="shared" si="4"/>
        <v>0</v>
      </c>
      <c r="P35" s="31"/>
    </row>
    <row r="36" spans="1:17" x14ac:dyDescent="0.25">
      <c r="A36" s="48" t="s">
        <v>47</v>
      </c>
      <c r="B36" s="49">
        <f>B31+B32+B33+B34+B35</f>
        <v>77961000</v>
      </c>
      <c r="C36" s="49">
        <f t="shared" ref="C36:H36" si="6">C31+C32+C33+C34+C35</f>
        <v>8003939.7000000011</v>
      </c>
      <c r="D36" s="49">
        <f t="shared" si="6"/>
        <v>6195533.790000001</v>
      </c>
      <c r="E36" s="49">
        <f t="shared" si="6"/>
        <v>9518705.1449820008</v>
      </c>
      <c r="F36" s="49">
        <f t="shared" si="6"/>
        <v>6557273.6740179993</v>
      </c>
      <c r="G36" s="49">
        <f t="shared" si="6"/>
        <v>7559031.040000001</v>
      </c>
      <c r="H36" s="49">
        <f t="shared" si="6"/>
        <v>6326657.7299999986</v>
      </c>
      <c r="I36" s="50"/>
      <c r="J36" s="50"/>
      <c r="K36" s="50"/>
      <c r="L36" s="50"/>
      <c r="M36" s="50"/>
      <c r="N36" s="50"/>
      <c r="O36" s="39">
        <f t="shared" si="4"/>
        <v>44161141.079000004</v>
      </c>
      <c r="P36" s="40">
        <f t="shared" si="2"/>
        <v>0.56645170122240607</v>
      </c>
    </row>
    <row r="40" spans="1:17" x14ac:dyDescent="0.25">
      <c r="A40" s="51" t="s">
        <v>48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</row>
    <row r="41" spans="1:17" ht="21" x14ac:dyDescent="0.6">
      <c r="A41" s="53"/>
      <c r="B41" s="53"/>
      <c r="C41" s="53"/>
      <c r="H41" s="54"/>
    </row>
    <row r="42" spans="1:17" x14ac:dyDescent="0.25">
      <c r="A42" s="5"/>
      <c r="B42" s="5" t="s">
        <v>1</v>
      </c>
      <c r="C42" s="6" t="s">
        <v>49</v>
      </c>
      <c r="D42" s="5" t="s">
        <v>50</v>
      </c>
      <c r="E42" s="5" t="s">
        <v>4</v>
      </c>
      <c r="F42" s="5" t="s">
        <v>5</v>
      </c>
      <c r="G42" s="5" t="s">
        <v>6</v>
      </c>
      <c r="H42" s="5" t="s">
        <v>7</v>
      </c>
      <c r="I42" s="5" t="s">
        <v>8</v>
      </c>
      <c r="J42" s="5" t="s">
        <v>51</v>
      </c>
      <c r="K42" s="5" t="s">
        <v>52</v>
      </c>
      <c r="L42" s="5" t="s">
        <v>53</v>
      </c>
      <c r="M42" s="5" t="s">
        <v>54</v>
      </c>
      <c r="N42" s="5" t="s">
        <v>55</v>
      </c>
      <c r="O42" s="5" t="s">
        <v>56</v>
      </c>
      <c r="P42" s="5" t="s">
        <v>57</v>
      </c>
    </row>
    <row r="43" spans="1:17" x14ac:dyDescent="0.25">
      <c r="A43" s="55"/>
      <c r="B43" s="55">
        <v>2026</v>
      </c>
      <c r="C43" s="55">
        <v>2026</v>
      </c>
      <c r="D43" s="55">
        <v>2026</v>
      </c>
      <c r="E43" s="55">
        <v>2026</v>
      </c>
      <c r="F43" s="55">
        <v>2026</v>
      </c>
      <c r="G43" s="55">
        <v>2026</v>
      </c>
      <c r="H43" s="55">
        <v>2026</v>
      </c>
      <c r="I43" s="55">
        <v>2026</v>
      </c>
      <c r="J43" s="55">
        <v>2026</v>
      </c>
      <c r="K43" s="55">
        <v>2026</v>
      </c>
      <c r="L43" s="55">
        <v>2026</v>
      </c>
      <c r="M43" s="55">
        <v>2026</v>
      </c>
      <c r="N43" s="55">
        <v>2026</v>
      </c>
      <c r="O43" s="55">
        <v>2026</v>
      </c>
      <c r="P43" s="56" t="s">
        <v>1</v>
      </c>
    </row>
    <row r="44" spans="1:17" ht="18" x14ac:dyDescent="0.45">
      <c r="A44" s="57"/>
      <c r="B44" s="57"/>
      <c r="C44" s="58"/>
      <c r="D44" s="58"/>
      <c r="E44" s="58"/>
      <c r="F44" s="58"/>
      <c r="G44" s="59"/>
      <c r="H44" s="58"/>
      <c r="I44" s="58"/>
      <c r="J44" s="60"/>
      <c r="K44" s="60"/>
      <c r="L44" s="60"/>
      <c r="M44" s="60"/>
      <c r="N44" s="60"/>
      <c r="O44" s="60"/>
      <c r="P44" s="61"/>
    </row>
    <row r="45" spans="1:17" x14ac:dyDescent="0.25">
      <c r="A45" s="62" t="s">
        <v>58</v>
      </c>
      <c r="B45" s="63">
        <f>B46+B47</f>
        <v>26281000</v>
      </c>
      <c r="C45" s="63">
        <f t="shared" ref="C45:N45" si="7">C46+C47</f>
        <v>1282063.47015</v>
      </c>
      <c r="D45" s="63">
        <f t="shared" si="7"/>
        <v>1129512.9034333332</v>
      </c>
      <c r="E45" s="63">
        <f t="shared" si="7"/>
        <v>1317694.226416667</v>
      </c>
      <c r="F45" s="63">
        <f t="shared" si="7"/>
        <v>1986946.9599999995</v>
      </c>
      <c r="G45" s="63">
        <f t="shared" si="7"/>
        <v>2184953.5300000003</v>
      </c>
      <c r="H45" s="63">
        <f t="shared" si="7"/>
        <v>2759806.91</v>
      </c>
      <c r="I45" s="63">
        <f t="shared" si="7"/>
        <v>0</v>
      </c>
      <c r="J45" s="63">
        <f t="shared" si="7"/>
        <v>0</v>
      </c>
      <c r="K45" s="63">
        <f t="shared" si="7"/>
        <v>0</v>
      </c>
      <c r="L45" s="63">
        <f t="shared" si="7"/>
        <v>0</v>
      </c>
      <c r="M45" s="63">
        <f t="shared" si="7"/>
        <v>0</v>
      </c>
      <c r="N45" s="63">
        <f t="shared" si="7"/>
        <v>0</v>
      </c>
      <c r="O45" s="64">
        <f>SUM(C45:N45)</f>
        <v>10660978</v>
      </c>
      <c r="P45" s="65">
        <v>0.35895548821548823</v>
      </c>
    </row>
    <row r="46" spans="1:17" x14ac:dyDescent="0.25">
      <c r="A46" s="26" t="s">
        <v>59</v>
      </c>
      <c r="B46" s="23">
        <v>21681000</v>
      </c>
      <c r="C46" s="21">
        <v>862653.64148333343</v>
      </c>
      <c r="D46" s="21">
        <v>774947.06379999989</v>
      </c>
      <c r="E46" s="21">
        <v>905551.70641666697</v>
      </c>
      <c r="F46" s="21">
        <v>1430601.8111999996</v>
      </c>
      <c r="G46" s="21">
        <v>1529467.4710000001</v>
      </c>
      <c r="H46" s="21">
        <v>1959462.9061</v>
      </c>
      <c r="I46" s="66"/>
      <c r="J46" s="66"/>
      <c r="K46" s="66"/>
      <c r="L46" s="67"/>
      <c r="M46" s="67"/>
      <c r="N46" s="67"/>
      <c r="O46" s="66">
        <f t="shared" ref="O46:O60" si="8">SUM(C46:N46)</f>
        <v>7462684.5999999996</v>
      </c>
      <c r="P46" s="68">
        <v>0.34730970011992063</v>
      </c>
    </row>
    <row r="47" spans="1:17" x14ac:dyDescent="0.25">
      <c r="A47" s="26" t="s">
        <v>60</v>
      </c>
      <c r="B47" s="23">
        <v>4600000</v>
      </c>
      <c r="C47" s="21">
        <v>419409.82866666641</v>
      </c>
      <c r="D47" s="21">
        <v>354565.83963333321</v>
      </c>
      <c r="E47" s="21">
        <v>412142.52</v>
      </c>
      <c r="F47" s="21">
        <v>556345.14879999997</v>
      </c>
      <c r="G47" s="21">
        <v>655486.05900000001</v>
      </c>
      <c r="H47" s="21">
        <v>800344.00390000001</v>
      </c>
      <c r="I47" s="21"/>
      <c r="J47" s="21"/>
      <c r="K47" s="21"/>
      <c r="L47" s="21"/>
      <c r="M47" s="21"/>
      <c r="N47" s="21"/>
      <c r="O47" s="66">
        <f t="shared" si="8"/>
        <v>3198293.3999999994</v>
      </c>
      <c r="P47" s="68">
        <v>0.39044224862202259</v>
      </c>
    </row>
    <row r="48" spans="1:17" ht="18" x14ac:dyDescent="0.45">
      <c r="A48" s="26" t="s">
        <v>61</v>
      </c>
      <c r="B48" s="23"/>
      <c r="C48" s="21"/>
      <c r="D48" s="21"/>
      <c r="E48" s="21"/>
      <c r="F48" s="21"/>
      <c r="G48" s="21"/>
      <c r="H48" s="21"/>
      <c r="I48" s="69"/>
      <c r="J48" s="69"/>
      <c r="K48" s="69"/>
      <c r="L48" s="70"/>
      <c r="M48" s="70"/>
      <c r="N48" s="70"/>
      <c r="O48" s="66">
        <f t="shared" si="8"/>
        <v>0</v>
      </c>
      <c r="P48" s="68"/>
    </row>
    <row r="49" spans="1:16" ht="18" x14ac:dyDescent="0.45">
      <c r="A49" s="26"/>
      <c r="B49" s="23"/>
      <c r="C49" s="21"/>
      <c r="D49" s="21"/>
      <c r="E49" s="21"/>
      <c r="F49" s="21"/>
      <c r="G49" s="21"/>
      <c r="H49" s="21"/>
      <c r="I49" s="71"/>
      <c r="J49" s="71"/>
      <c r="K49" s="71"/>
      <c r="L49" s="70"/>
      <c r="M49" s="70"/>
      <c r="N49" s="70"/>
      <c r="O49" s="66">
        <f t="shared" si="8"/>
        <v>0</v>
      </c>
      <c r="P49" s="68"/>
    </row>
    <row r="50" spans="1:16" x14ac:dyDescent="0.25">
      <c r="A50" s="62" t="s">
        <v>62</v>
      </c>
      <c r="B50" s="63">
        <f>B51+B52+B53</f>
        <v>9500000</v>
      </c>
      <c r="C50" s="63">
        <f t="shared" ref="C50:N50" si="9">C51+C52+C53</f>
        <v>544154</v>
      </c>
      <c r="D50" s="63">
        <f t="shared" si="9"/>
        <v>456575</v>
      </c>
      <c r="E50" s="63">
        <f t="shared" si="9"/>
        <v>500694</v>
      </c>
      <c r="F50" s="63">
        <f t="shared" si="9"/>
        <v>840915.55333333299</v>
      </c>
      <c r="G50" s="63">
        <f t="shared" si="9"/>
        <v>769161.9300000004</v>
      </c>
      <c r="H50" s="63">
        <f t="shared" si="9"/>
        <v>463416.70666666637</v>
      </c>
      <c r="I50" s="63">
        <f t="shared" si="9"/>
        <v>0</v>
      </c>
      <c r="J50" s="63">
        <f t="shared" si="9"/>
        <v>0</v>
      </c>
      <c r="K50" s="63">
        <f t="shared" si="9"/>
        <v>0</v>
      </c>
      <c r="L50" s="63">
        <f t="shared" si="9"/>
        <v>0</v>
      </c>
      <c r="M50" s="63">
        <f t="shared" si="9"/>
        <v>0</v>
      </c>
      <c r="N50" s="63">
        <f t="shared" si="9"/>
        <v>0</v>
      </c>
      <c r="O50" s="72">
        <f t="shared" si="8"/>
        <v>3574917.19</v>
      </c>
      <c r="P50" s="68">
        <v>0.37630707263157886</v>
      </c>
    </row>
    <row r="51" spans="1:16" x14ac:dyDescent="0.25">
      <c r="A51" s="26" t="s">
        <v>63</v>
      </c>
      <c r="B51" s="23">
        <v>4900000</v>
      </c>
      <c r="C51" s="21">
        <v>275103</v>
      </c>
      <c r="D51" s="21">
        <v>187524</v>
      </c>
      <c r="E51" s="21">
        <v>231643</v>
      </c>
      <c r="F51" s="21">
        <v>318407.72666666674</v>
      </c>
      <c r="G51" s="21">
        <v>181452.87666666668</v>
      </c>
      <c r="H51" s="21">
        <v>218291.72666666668</v>
      </c>
      <c r="I51" s="66"/>
      <c r="J51" s="66"/>
      <c r="K51" s="66"/>
      <c r="L51" s="67"/>
      <c r="M51" s="67"/>
      <c r="N51" s="67"/>
      <c r="O51" s="66">
        <f t="shared" si="8"/>
        <v>1412422.33</v>
      </c>
      <c r="P51" s="68">
        <v>0.28824945510204081</v>
      </c>
    </row>
    <row r="52" spans="1:16" x14ac:dyDescent="0.25">
      <c r="A52" s="26" t="s">
        <v>64</v>
      </c>
      <c r="B52" s="23">
        <v>4600000</v>
      </c>
      <c r="C52" s="21">
        <v>269051</v>
      </c>
      <c r="D52" s="21">
        <v>269051</v>
      </c>
      <c r="E52" s="21">
        <v>211210</v>
      </c>
      <c r="F52" s="21">
        <v>522507.82666666631</v>
      </c>
      <c r="G52" s="21">
        <v>587709.05333333369</v>
      </c>
      <c r="H52" s="21">
        <v>245124.97999999969</v>
      </c>
      <c r="I52" s="66"/>
      <c r="J52" s="66"/>
      <c r="K52" s="66"/>
      <c r="L52" s="67"/>
      <c r="M52" s="67"/>
      <c r="N52" s="67"/>
      <c r="O52" s="66">
        <f t="shared" si="8"/>
        <v>2104653.8599999994</v>
      </c>
      <c r="P52" s="68">
        <v>0.45753344782608674</v>
      </c>
    </row>
    <row r="53" spans="1:16" x14ac:dyDescent="0.25">
      <c r="A53" s="26" t="s">
        <v>65</v>
      </c>
      <c r="B53" s="23">
        <v>0</v>
      </c>
      <c r="C53" s="21"/>
      <c r="D53" s="21"/>
      <c r="E53" s="21">
        <v>57841</v>
      </c>
      <c r="F53" s="21"/>
      <c r="G53" s="21"/>
      <c r="H53" s="21"/>
      <c r="I53" s="66"/>
      <c r="J53" s="66"/>
      <c r="K53" s="66"/>
      <c r="L53" s="67"/>
      <c r="M53" s="67"/>
      <c r="N53" s="67"/>
      <c r="O53" s="66">
        <f t="shared" si="8"/>
        <v>57841</v>
      </c>
      <c r="P53" s="68"/>
    </row>
    <row r="54" spans="1:16" ht="18" x14ac:dyDescent="0.45">
      <c r="A54" s="26"/>
      <c r="B54" s="23"/>
      <c r="C54" s="21"/>
      <c r="D54" s="21"/>
      <c r="E54" s="21"/>
      <c r="F54" s="21"/>
      <c r="G54" s="21"/>
      <c r="H54" s="21"/>
      <c r="I54" s="71"/>
      <c r="J54" s="71"/>
      <c r="K54" s="71"/>
      <c r="L54" s="70"/>
      <c r="M54" s="70"/>
      <c r="N54" s="70"/>
      <c r="O54" s="66">
        <f t="shared" si="8"/>
        <v>0</v>
      </c>
      <c r="P54" s="68"/>
    </row>
    <row r="55" spans="1:16" ht="18" x14ac:dyDescent="0.45">
      <c r="A55" s="62" t="s">
        <v>66</v>
      </c>
      <c r="B55" s="63"/>
      <c r="C55" s="73"/>
      <c r="D55" s="73"/>
      <c r="E55" s="73"/>
      <c r="F55" s="21"/>
      <c r="G55" s="21"/>
      <c r="H55" s="21"/>
      <c r="I55" s="71"/>
      <c r="J55" s="71"/>
      <c r="K55" s="71"/>
      <c r="L55" s="70"/>
      <c r="M55" s="70"/>
      <c r="N55" s="70"/>
      <c r="O55" s="66">
        <f t="shared" si="8"/>
        <v>0</v>
      </c>
      <c r="P55" s="68"/>
    </row>
    <row r="56" spans="1:16" x14ac:dyDescent="0.25">
      <c r="A56" s="62" t="s">
        <v>67</v>
      </c>
      <c r="B56" s="63">
        <v>6110000</v>
      </c>
      <c r="C56" s="73">
        <v>238510</v>
      </c>
      <c r="D56" s="73">
        <v>247079.33</v>
      </c>
      <c r="E56" s="73">
        <v>285798.69</v>
      </c>
      <c r="F56" s="73">
        <v>141680.89333333302</v>
      </c>
      <c r="G56" s="73">
        <v>145078.99333333303</v>
      </c>
      <c r="H56" s="73">
        <v>142508.8333333339</v>
      </c>
      <c r="I56" s="73"/>
      <c r="J56" s="73"/>
      <c r="K56" s="73"/>
      <c r="L56" s="73"/>
      <c r="M56" s="73"/>
      <c r="N56" s="73"/>
      <c r="O56" s="66">
        <f t="shared" si="8"/>
        <v>1200656.74</v>
      </c>
      <c r="P56" s="68">
        <v>0.21402080926916203</v>
      </c>
    </row>
    <row r="57" spans="1:16" x14ac:dyDescent="0.25">
      <c r="A57" s="62" t="s">
        <v>68</v>
      </c>
      <c r="B57" s="63">
        <v>140000</v>
      </c>
      <c r="C57" s="73"/>
      <c r="D57" s="73"/>
      <c r="E57" s="73"/>
      <c r="F57" s="73">
        <v>10865.28</v>
      </c>
      <c r="G57" s="73">
        <v>0</v>
      </c>
      <c r="H57" s="73">
        <v>102136.3</v>
      </c>
      <c r="I57" s="73"/>
      <c r="J57" s="73"/>
      <c r="K57" s="73"/>
      <c r="L57" s="73"/>
      <c r="M57" s="73"/>
      <c r="N57" s="73"/>
      <c r="O57" s="66">
        <f t="shared" si="8"/>
        <v>113001.58</v>
      </c>
      <c r="P57" s="68">
        <v>7.7609142857142863E-2</v>
      </c>
    </row>
    <row r="58" spans="1:16" x14ac:dyDescent="0.25">
      <c r="A58" s="62" t="s">
        <v>69</v>
      </c>
      <c r="B58" s="63">
        <f>B59+B60</f>
        <v>12100000</v>
      </c>
      <c r="C58" s="63">
        <f t="shared" ref="C58:N58" si="10">C59+C60</f>
        <v>1688810</v>
      </c>
      <c r="D58" s="63">
        <f t="shared" si="10"/>
        <v>339059</v>
      </c>
      <c r="E58" s="63">
        <f t="shared" si="10"/>
        <v>979151.91999999993</v>
      </c>
      <c r="F58" s="63">
        <f t="shared" si="10"/>
        <v>724587.24</v>
      </c>
      <c r="G58" s="63">
        <f t="shared" si="10"/>
        <v>869152.62</v>
      </c>
      <c r="H58" s="63">
        <f t="shared" si="10"/>
        <v>878541.82999999984</v>
      </c>
      <c r="I58" s="63">
        <f t="shared" si="10"/>
        <v>0</v>
      </c>
      <c r="J58" s="63">
        <f t="shared" si="10"/>
        <v>0</v>
      </c>
      <c r="K58" s="63">
        <f t="shared" si="10"/>
        <v>0</v>
      </c>
      <c r="L58" s="63">
        <f t="shared" si="10"/>
        <v>0</v>
      </c>
      <c r="M58" s="63">
        <f t="shared" si="10"/>
        <v>0</v>
      </c>
      <c r="N58" s="63">
        <f t="shared" si="10"/>
        <v>0</v>
      </c>
      <c r="O58" s="64">
        <f t="shared" si="8"/>
        <v>5479302.6100000003</v>
      </c>
      <c r="P58" s="65">
        <v>0.40900560165289257</v>
      </c>
    </row>
    <row r="59" spans="1:16" x14ac:dyDescent="0.25">
      <c r="A59" s="26" t="s">
        <v>70</v>
      </c>
      <c r="B59" s="23">
        <v>10000000</v>
      </c>
      <c r="C59" s="21">
        <v>1688810</v>
      </c>
      <c r="D59" s="21">
        <v>339059</v>
      </c>
      <c r="E59" s="21">
        <v>620965</v>
      </c>
      <c r="F59" s="21">
        <v>502540</v>
      </c>
      <c r="G59" s="21">
        <v>853618</v>
      </c>
      <c r="H59" s="21">
        <v>772747.66999999993</v>
      </c>
      <c r="I59" s="21"/>
      <c r="J59" s="21"/>
      <c r="K59" s="21"/>
      <c r="L59" s="21"/>
      <c r="M59" s="21"/>
      <c r="N59" s="21"/>
      <c r="O59" s="66">
        <f t="shared" si="8"/>
        <v>4777739.67</v>
      </c>
      <c r="P59" s="68">
        <v>0.42474048399999997</v>
      </c>
    </row>
    <row r="60" spans="1:16" x14ac:dyDescent="0.25">
      <c r="A60" s="26" t="s">
        <v>71</v>
      </c>
      <c r="B60" s="23">
        <v>2100000</v>
      </c>
      <c r="C60" s="21"/>
      <c r="D60" s="21"/>
      <c r="E60" s="21">
        <v>358186.92</v>
      </c>
      <c r="F60" s="21">
        <v>222047.24000000005</v>
      </c>
      <c r="G60" s="21">
        <v>15534.619999999995</v>
      </c>
      <c r="H60" s="21">
        <v>105794.15999999992</v>
      </c>
      <c r="I60" s="21"/>
      <c r="J60" s="21"/>
      <c r="K60" s="21"/>
      <c r="L60" s="21"/>
      <c r="M60" s="21"/>
      <c r="N60" s="21"/>
      <c r="O60" s="66">
        <f t="shared" si="8"/>
        <v>701562.94</v>
      </c>
      <c r="P60" s="68">
        <v>0.33407759047619046</v>
      </c>
    </row>
    <row r="61" spans="1:16" x14ac:dyDescent="0.25">
      <c r="A61" s="74" t="s">
        <v>72</v>
      </c>
      <c r="B61" s="63">
        <f>B62+B63+B64</f>
        <v>1050000</v>
      </c>
      <c r="C61" s="63">
        <f t="shared" ref="C61:N61" si="11">C62+C63+C64</f>
        <v>0</v>
      </c>
      <c r="D61" s="63">
        <f t="shared" si="11"/>
        <v>50000</v>
      </c>
      <c r="E61" s="63">
        <f t="shared" si="11"/>
        <v>100000</v>
      </c>
      <c r="F61" s="63">
        <f t="shared" si="11"/>
        <v>113322.92</v>
      </c>
      <c r="G61" s="63">
        <f t="shared" si="11"/>
        <v>50000</v>
      </c>
      <c r="H61" s="63">
        <f t="shared" si="11"/>
        <v>53654.14</v>
      </c>
      <c r="I61" s="63">
        <f t="shared" si="11"/>
        <v>0</v>
      </c>
      <c r="J61" s="63">
        <f t="shared" si="11"/>
        <v>0</v>
      </c>
      <c r="K61" s="63">
        <f t="shared" si="11"/>
        <v>0</v>
      </c>
      <c r="L61" s="63">
        <f t="shared" si="11"/>
        <v>0</v>
      </c>
      <c r="M61" s="63">
        <f t="shared" si="11"/>
        <v>0</v>
      </c>
      <c r="N61" s="63">
        <f t="shared" si="11"/>
        <v>0</v>
      </c>
      <c r="O61" s="66">
        <f>SUM(C61:N61)</f>
        <v>366977.06</v>
      </c>
      <c r="P61" s="68">
        <v>0.3495019619047619</v>
      </c>
    </row>
    <row r="62" spans="1:16" x14ac:dyDescent="0.25">
      <c r="A62" s="36" t="s">
        <v>73</v>
      </c>
      <c r="B62" s="23">
        <v>200000</v>
      </c>
      <c r="C62" s="21"/>
      <c r="D62" s="21"/>
      <c r="E62" s="21"/>
      <c r="F62" s="21">
        <v>63322.92</v>
      </c>
      <c r="G62" s="21"/>
      <c r="H62" s="21">
        <v>3654.1399999999994</v>
      </c>
      <c r="I62" s="21"/>
      <c r="J62" s="21"/>
      <c r="K62" s="21"/>
      <c r="L62" s="21"/>
      <c r="M62" s="21"/>
      <c r="N62" s="21"/>
      <c r="O62" s="66">
        <f t="shared" ref="O62:O74" si="12">SUM(C62:N62)</f>
        <v>66977.06</v>
      </c>
      <c r="P62" s="68">
        <v>0.3348853</v>
      </c>
    </row>
    <row r="63" spans="1:16" x14ac:dyDescent="0.25">
      <c r="A63" s="36" t="s">
        <v>74</v>
      </c>
      <c r="B63" s="23">
        <v>600000</v>
      </c>
      <c r="C63" s="21"/>
      <c r="D63" s="21">
        <v>50000</v>
      </c>
      <c r="E63" s="21">
        <v>100000</v>
      </c>
      <c r="F63" s="21">
        <v>50000</v>
      </c>
      <c r="G63" s="21">
        <v>50000</v>
      </c>
      <c r="H63" s="21">
        <v>50000</v>
      </c>
      <c r="I63" s="21"/>
      <c r="J63" s="21"/>
      <c r="K63" s="21"/>
      <c r="L63" s="21"/>
      <c r="M63" s="21"/>
      <c r="N63" s="21"/>
      <c r="O63" s="66">
        <f t="shared" si="12"/>
        <v>300000</v>
      </c>
      <c r="P63" s="68">
        <v>0.5</v>
      </c>
    </row>
    <row r="64" spans="1:16" x14ac:dyDescent="0.25">
      <c r="A64" s="74" t="s">
        <v>75</v>
      </c>
      <c r="B64" s="63">
        <v>250000</v>
      </c>
      <c r="C64" s="73"/>
      <c r="D64" s="73"/>
      <c r="E64" s="73">
        <v>0</v>
      </c>
      <c r="F64" s="73"/>
      <c r="G64" s="73"/>
      <c r="H64" s="73"/>
      <c r="I64" s="73"/>
      <c r="J64" s="73"/>
      <c r="K64" s="73"/>
      <c r="L64" s="73"/>
      <c r="M64" s="73"/>
      <c r="N64" s="73"/>
      <c r="O64" s="66">
        <f t="shared" si="12"/>
        <v>0</v>
      </c>
      <c r="P64" s="68">
        <v>0</v>
      </c>
    </row>
    <row r="65" spans="1:16" ht="16.5" x14ac:dyDescent="0.25">
      <c r="A65" s="75" t="s">
        <v>76</v>
      </c>
      <c r="B65" s="23"/>
      <c r="C65" s="21"/>
      <c r="D65" s="21"/>
      <c r="E65" s="21"/>
      <c r="F65" s="21"/>
      <c r="G65" s="21"/>
      <c r="H65" s="21">
        <v>3186.55</v>
      </c>
      <c r="I65" s="66"/>
      <c r="J65" s="66"/>
      <c r="K65" s="66"/>
      <c r="L65" s="76"/>
      <c r="M65" s="76"/>
      <c r="N65" s="76"/>
      <c r="O65" s="66">
        <f t="shared" si="12"/>
        <v>3186.55</v>
      </c>
      <c r="P65" s="77"/>
    </row>
    <row r="66" spans="1:16" x14ac:dyDescent="0.25">
      <c r="A66" s="78" t="s">
        <v>77</v>
      </c>
      <c r="B66" s="79">
        <f>B45+B51+B52+B53+B56+B57+B58+B62+B63+B64</f>
        <v>55181000</v>
      </c>
      <c r="C66" s="79">
        <f t="shared" ref="C66:N66" si="13">C45+C51+C52+C53+C56+C57+C58+C62+C63+C64</f>
        <v>3753537.47015</v>
      </c>
      <c r="D66" s="79">
        <f t="shared" si="13"/>
        <v>2222226.2334333332</v>
      </c>
      <c r="E66" s="79">
        <f t="shared" si="13"/>
        <v>3183338.8364166669</v>
      </c>
      <c r="F66" s="79">
        <f t="shared" si="13"/>
        <v>3818318.8466666648</v>
      </c>
      <c r="G66" s="79">
        <f t="shared" si="13"/>
        <v>4018347.0733333337</v>
      </c>
      <c r="H66" s="79">
        <f t="shared" si="13"/>
        <v>4400064.72</v>
      </c>
      <c r="I66" s="79">
        <f t="shared" si="13"/>
        <v>0</v>
      </c>
      <c r="J66" s="79">
        <f t="shared" si="13"/>
        <v>0</v>
      </c>
      <c r="K66" s="79">
        <f t="shared" si="13"/>
        <v>0</v>
      </c>
      <c r="L66" s="79">
        <f t="shared" si="13"/>
        <v>0</v>
      </c>
      <c r="M66" s="79">
        <f t="shared" si="13"/>
        <v>0</v>
      </c>
      <c r="N66" s="79">
        <f t="shared" si="13"/>
        <v>0</v>
      </c>
      <c r="O66" s="64">
        <f t="shared" si="12"/>
        <v>21395833.18</v>
      </c>
      <c r="P66" s="65">
        <v>0.35742768674698794</v>
      </c>
    </row>
    <row r="67" spans="1:16" x14ac:dyDescent="0.25">
      <c r="A67" s="74"/>
      <c r="B67" s="23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66">
        <f t="shared" si="12"/>
        <v>0</v>
      </c>
      <c r="P67" s="68"/>
    </row>
    <row r="68" spans="1:16" x14ac:dyDescent="0.25">
      <c r="A68" s="78" t="s">
        <v>78</v>
      </c>
      <c r="B68" s="79">
        <f>B69+B70</f>
        <v>23300000</v>
      </c>
      <c r="C68" s="79">
        <f t="shared" ref="C68" si="14">C69+C70</f>
        <v>0</v>
      </c>
      <c r="D68" s="79">
        <f>D69+D70</f>
        <v>241201.89</v>
      </c>
      <c r="E68" s="79">
        <f t="shared" ref="E68:N68" si="15">E69+E70</f>
        <v>918236.45000000007</v>
      </c>
      <c r="F68" s="79">
        <f t="shared" si="15"/>
        <v>641275.8899999999</v>
      </c>
      <c r="G68" s="79">
        <f t="shared" si="15"/>
        <v>3193675.69</v>
      </c>
      <c r="H68" s="79">
        <f t="shared" si="15"/>
        <v>2460450.34</v>
      </c>
      <c r="I68" s="79">
        <f t="shared" si="15"/>
        <v>0</v>
      </c>
      <c r="J68" s="79">
        <f t="shared" si="15"/>
        <v>0</v>
      </c>
      <c r="K68" s="79">
        <f t="shared" si="15"/>
        <v>0</v>
      </c>
      <c r="L68" s="79">
        <f t="shared" si="15"/>
        <v>0</v>
      </c>
      <c r="M68" s="79">
        <f t="shared" si="15"/>
        <v>0</v>
      </c>
      <c r="N68" s="79">
        <f t="shared" si="15"/>
        <v>0</v>
      </c>
      <c r="O68" s="64">
        <f t="shared" si="12"/>
        <v>7454840.2599999998</v>
      </c>
      <c r="P68" s="65">
        <v>0.31995022575107296</v>
      </c>
    </row>
    <row r="69" spans="1:16" x14ac:dyDescent="0.25">
      <c r="A69" s="26" t="s">
        <v>79</v>
      </c>
      <c r="B69" s="23">
        <v>9500000</v>
      </c>
      <c r="C69" s="21"/>
      <c r="D69" s="21">
        <v>241201.89</v>
      </c>
      <c r="E69" s="21">
        <v>918236.45000000007</v>
      </c>
      <c r="F69" s="21">
        <v>641275.8899999999</v>
      </c>
      <c r="G69" s="21">
        <v>874235.37000000011</v>
      </c>
      <c r="H69" s="21">
        <v>999822.90999999968</v>
      </c>
      <c r="I69" s="21"/>
      <c r="J69" s="21"/>
      <c r="K69" s="21"/>
      <c r="L69" s="21"/>
      <c r="M69" s="21"/>
      <c r="N69" s="21"/>
      <c r="O69" s="66">
        <f t="shared" si="12"/>
        <v>3674772.51</v>
      </c>
      <c r="P69" s="68">
        <v>0.38681815894736837</v>
      </c>
    </row>
    <row r="70" spans="1:16" x14ac:dyDescent="0.25">
      <c r="A70" s="26" t="s">
        <v>80</v>
      </c>
      <c r="B70" s="23">
        <v>13800000</v>
      </c>
      <c r="C70" s="20">
        <v>0</v>
      </c>
      <c r="D70" s="21">
        <v>0</v>
      </c>
      <c r="E70" s="21">
        <v>0</v>
      </c>
      <c r="F70" s="21">
        <v>0</v>
      </c>
      <c r="G70" s="21">
        <f>G71+G72</f>
        <v>2319440.3199999998</v>
      </c>
      <c r="H70" s="21">
        <f>H71+H72</f>
        <v>1460627.4300000002</v>
      </c>
      <c r="I70" s="21"/>
      <c r="J70" s="21"/>
      <c r="K70" s="21"/>
      <c r="L70" s="21"/>
      <c r="M70" s="21"/>
      <c r="N70" s="21"/>
      <c r="O70" s="66">
        <f t="shared" si="12"/>
        <v>3780067.75</v>
      </c>
      <c r="P70" s="68">
        <v>0.2739179528985507</v>
      </c>
    </row>
    <row r="71" spans="1:16" x14ac:dyDescent="0.25">
      <c r="A71" s="26" t="s">
        <v>81</v>
      </c>
      <c r="B71" s="23">
        <v>8700000</v>
      </c>
      <c r="C71" s="21"/>
      <c r="D71" s="21"/>
      <c r="E71" s="21"/>
      <c r="F71" s="21"/>
      <c r="G71" s="21">
        <v>1944113.65</v>
      </c>
      <c r="H71" s="21">
        <v>849713.18000000017</v>
      </c>
      <c r="I71" s="21"/>
      <c r="J71" s="21"/>
      <c r="K71" s="21"/>
      <c r="L71" s="21"/>
      <c r="M71" s="21"/>
      <c r="N71" s="21"/>
      <c r="O71" s="66">
        <f t="shared" si="12"/>
        <v>2793826.83</v>
      </c>
      <c r="P71" s="68">
        <v>0.32112952068965517</v>
      </c>
    </row>
    <row r="72" spans="1:16" x14ac:dyDescent="0.25">
      <c r="A72" s="26" t="s">
        <v>82</v>
      </c>
      <c r="B72" s="23">
        <v>5100000</v>
      </c>
      <c r="C72" s="21"/>
      <c r="D72" s="21"/>
      <c r="E72" s="21"/>
      <c r="F72" s="21"/>
      <c r="G72" s="21">
        <v>375326.67</v>
      </c>
      <c r="H72" s="21">
        <v>610914.25</v>
      </c>
      <c r="I72" s="21"/>
      <c r="J72" s="21"/>
      <c r="K72" s="21"/>
      <c r="L72" s="21"/>
      <c r="M72" s="21"/>
      <c r="N72" s="21"/>
      <c r="O72" s="66">
        <f t="shared" si="12"/>
        <v>986240.91999999993</v>
      </c>
      <c r="P72" s="68">
        <v>0.19338057254901958</v>
      </c>
    </row>
    <row r="73" spans="1:16" x14ac:dyDescent="0.25">
      <c r="A73" s="80" t="s">
        <v>83</v>
      </c>
      <c r="B73" s="23">
        <v>0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66">
        <f t="shared" si="12"/>
        <v>0</v>
      </c>
      <c r="P73" s="68"/>
    </row>
    <row r="74" spans="1:16" x14ac:dyDescent="0.25">
      <c r="A74" s="81" t="s">
        <v>84</v>
      </c>
      <c r="B74" s="82">
        <f>B66+B68</f>
        <v>78481000</v>
      </c>
      <c r="C74" s="82">
        <f t="shared" ref="C74:N74" si="16">C66+C68</f>
        <v>3753537.47015</v>
      </c>
      <c r="D74" s="82">
        <f t="shared" si="16"/>
        <v>2463428.1234333334</v>
      </c>
      <c r="E74" s="82">
        <f t="shared" si="16"/>
        <v>4101575.286416667</v>
      </c>
      <c r="F74" s="82">
        <f t="shared" si="16"/>
        <v>4459594.7366666645</v>
      </c>
      <c r="G74" s="82">
        <f t="shared" si="16"/>
        <v>7212022.7633333337</v>
      </c>
      <c r="H74" s="82">
        <f t="shared" si="16"/>
        <v>6860515.0599999996</v>
      </c>
      <c r="I74" s="82">
        <f t="shared" si="16"/>
        <v>0</v>
      </c>
      <c r="J74" s="82">
        <f t="shared" si="16"/>
        <v>0</v>
      </c>
      <c r="K74" s="82">
        <f t="shared" si="16"/>
        <v>0</v>
      </c>
      <c r="L74" s="82">
        <f t="shared" si="16"/>
        <v>0</v>
      </c>
      <c r="M74" s="82">
        <f t="shared" si="16"/>
        <v>0</v>
      </c>
      <c r="N74" s="82">
        <f t="shared" si="16"/>
        <v>0</v>
      </c>
      <c r="O74" s="83">
        <f t="shared" si="12"/>
        <v>28850673.439999998</v>
      </c>
      <c r="P74" s="84">
        <v>0.3467001088452088</v>
      </c>
    </row>
    <row r="77" spans="1:16" x14ac:dyDescent="0.25">
      <c r="B77" s="85"/>
      <c r="C77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MOF</dc:creator>
  <cp:lastModifiedBy>MOF</cp:lastModifiedBy>
  <dcterms:created xsi:type="dcterms:W3CDTF">2026-10-02T07:22:28Z</dcterms:created>
  <dcterms:modified xsi:type="dcterms:W3CDTF">2026-10-02T07:23:06Z</dcterms:modified>
</cp:coreProperties>
</file>