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Dropbox\GFS 2025\"/>
    </mc:Choice>
  </mc:AlternateContent>
  <xr:revisionPtr revIDLastSave="0" documentId="13_ncr:1_{A8589C4D-B58F-44D6-AFD3-F9A80F8A677D}" xr6:coauthVersionLast="47" xr6:coauthVersionMax="47" xr10:uidLastSave="{00000000-0000-0000-0000-000000000000}"/>
  <bookViews>
    <workbookView xWindow="-120" yWindow="-120" windowWidth="29040" windowHeight="15720" xr2:uid="{9F950238-99F8-482C-9FA9-0C574F9C1BE1}"/>
  </bookViews>
  <sheets>
    <sheet name="REV 2025" sheetId="1" r:id="rId1"/>
    <sheet name="EXPEN 2025" sheetId="4" r:id="rId2"/>
    <sheet name="FISCAL OPE 2025" sheetId="5" r:id="rId3"/>
  </sheets>
  <definedNames>
    <definedName name="_xlnm.Print_Area" localSheetId="1">'EXPEN 2025'!$A$1:$O$33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4" l="1"/>
  <c r="E19" i="4"/>
  <c r="F19" i="4"/>
  <c r="G19" i="4"/>
  <c r="H19" i="4"/>
  <c r="I19" i="4"/>
  <c r="J19" i="4"/>
  <c r="K19" i="4"/>
  <c r="L19" i="4"/>
  <c r="M19" i="4"/>
  <c r="N19" i="4"/>
  <c r="C19" i="4"/>
  <c r="O23" i="4"/>
  <c r="C8" i="4" l="1"/>
  <c r="D8" i="4"/>
  <c r="E8" i="4"/>
  <c r="F8" i="4"/>
  <c r="G8" i="4"/>
  <c r="H8" i="4"/>
  <c r="I8" i="4"/>
  <c r="J8" i="4"/>
  <c r="K8" i="4"/>
  <c r="L8" i="4"/>
  <c r="M8" i="4"/>
  <c r="N8" i="4"/>
  <c r="B8" i="4"/>
  <c r="C4" i="4"/>
  <c r="C25" i="4" s="1"/>
  <c r="C29" i="4"/>
  <c r="D29" i="4"/>
  <c r="E29" i="4"/>
  <c r="E27" i="4" s="1"/>
  <c r="F29" i="4"/>
  <c r="F27" i="4" s="1"/>
  <c r="G29" i="4"/>
  <c r="H29" i="4"/>
  <c r="H27" i="4" s="1"/>
  <c r="I29" i="4"/>
  <c r="I27" i="4" s="1"/>
  <c r="J29" i="4"/>
  <c r="J27" i="4" s="1"/>
  <c r="K29" i="4"/>
  <c r="K27" i="4" s="1"/>
  <c r="L29" i="4"/>
  <c r="L27" i="4" s="1"/>
  <c r="M29" i="4"/>
  <c r="M27" i="4" s="1"/>
  <c r="N29" i="4"/>
  <c r="N27" i="4" s="1"/>
  <c r="C27" i="4"/>
  <c r="D27" i="4"/>
  <c r="G27" i="4"/>
  <c r="B29" i="4"/>
  <c r="B27" i="4" s="1"/>
  <c r="E25" i="4"/>
  <c r="F25" i="4"/>
  <c r="G25" i="4"/>
  <c r="H25" i="4"/>
  <c r="B25" i="4"/>
  <c r="B33" i="4" s="1"/>
  <c r="C20" i="1"/>
  <c r="C4" i="1"/>
  <c r="B20" i="1"/>
  <c r="B31" i="1" s="1"/>
  <c r="B36" i="1" s="1"/>
  <c r="D4" i="4"/>
  <c r="D25" i="4" s="1"/>
  <c r="E4" i="4"/>
  <c r="F4" i="4"/>
  <c r="G4" i="4"/>
  <c r="H4" i="4"/>
  <c r="I4" i="4"/>
  <c r="I25" i="4" s="1"/>
  <c r="J4" i="4"/>
  <c r="J25" i="4" s="1"/>
  <c r="K4" i="4"/>
  <c r="K25" i="4" s="1"/>
  <c r="K33" i="4" s="1"/>
  <c r="L4" i="4"/>
  <c r="L25" i="4" s="1"/>
  <c r="M4" i="4"/>
  <c r="M25" i="4" s="1"/>
  <c r="N4" i="4"/>
  <c r="N25" i="4" s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1" i="1"/>
  <c r="O22" i="1"/>
  <c r="O23" i="1"/>
  <c r="O24" i="1"/>
  <c r="O25" i="1"/>
  <c r="O26" i="1"/>
  <c r="O27" i="1"/>
  <c r="O28" i="1"/>
  <c r="O29" i="1"/>
  <c r="O30" i="1"/>
  <c r="O32" i="1"/>
  <c r="O33" i="1"/>
  <c r="O34" i="1"/>
  <c r="O35" i="1"/>
  <c r="O5" i="1"/>
  <c r="B4" i="1"/>
  <c r="M33" i="4" l="1"/>
  <c r="N33" i="4"/>
  <c r="O4" i="4"/>
  <c r="I33" i="4"/>
  <c r="H33" i="4"/>
  <c r="G33" i="4"/>
  <c r="E33" i="4"/>
  <c r="J33" i="4"/>
  <c r="D33" i="4"/>
  <c r="F33" i="4"/>
  <c r="L33" i="4"/>
  <c r="C33" i="4"/>
  <c r="O5" i="4"/>
  <c r="O6" i="4"/>
  <c r="O7" i="4"/>
  <c r="O9" i="4"/>
  <c r="O10" i="4"/>
  <c r="O11" i="4"/>
  <c r="O12" i="4"/>
  <c r="O13" i="4"/>
  <c r="O14" i="4"/>
  <c r="O15" i="4"/>
  <c r="O16" i="4"/>
  <c r="O17" i="4"/>
  <c r="O18" i="4"/>
  <c r="O21" i="4"/>
  <c r="O22" i="4"/>
  <c r="O28" i="4"/>
  <c r="O30" i="4"/>
  <c r="O31" i="4"/>
  <c r="O32" i="4"/>
  <c r="D20" i="1"/>
  <c r="D31" i="1" s="1"/>
  <c r="E20" i="1"/>
  <c r="F20" i="1"/>
  <c r="G20" i="1"/>
  <c r="G31" i="1" s="1"/>
  <c r="H20" i="1"/>
  <c r="H31" i="1" s="1"/>
  <c r="I20" i="1"/>
  <c r="I31" i="1" s="1"/>
  <c r="J20" i="1"/>
  <c r="K20" i="1"/>
  <c r="L20" i="1"/>
  <c r="M20" i="1"/>
  <c r="N20" i="1"/>
  <c r="D4" i="1"/>
  <c r="O4" i="1" s="1"/>
  <c r="E4" i="1"/>
  <c r="F4" i="1"/>
  <c r="G4" i="1"/>
  <c r="H4" i="1"/>
  <c r="I4" i="1"/>
  <c r="J4" i="1"/>
  <c r="K4" i="1"/>
  <c r="L4" i="1"/>
  <c r="L31" i="1" s="1"/>
  <c r="M4" i="1"/>
  <c r="N4" i="1"/>
  <c r="O20" i="1" l="1"/>
  <c r="O36" i="1" s="1"/>
  <c r="O29" i="4"/>
  <c r="O8" i="4"/>
  <c r="O27" i="4"/>
  <c r="N31" i="1"/>
  <c r="N36" i="1" s="1"/>
  <c r="M31" i="1"/>
  <c r="M36" i="1" s="1"/>
  <c r="K31" i="1"/>
  <c r="K36" i="1" s="1"/>
  <c r="J31" i="1"/>
  <c r="J36" i="1" s="1"/>
  <c r="F31" i="1"/>
  <c r="F36" i="1" s="1"/>
  <c r="E31" i="1"/>
  <c r="E36" i="1" s="1"/>
  <c r="D36" i="1"/>
  <c r="G36" i="1"/>
  <c r="H36" i="1"/>
  <c r="I36" i="1"/>
  <c r="L36" i="1"/>
  <c r="C31" i="1" l="1"/>
  <c r="C36" i="1" l="1"/>
  <c r="O31" i="1"/>
  <c r="O20" i="4"/>
  <c r="O19" i="4" s="1"/>
  <c r="O26" i="4"/>
  <c r="O25" i="4" l="1"/>
  <c r="O33" i="4" s="1"/>
</calcChain>
</file>

<file path=xl/sharedStrings.xml><?xml version="1.0" encoding="utf-8"?>
<sst xmlns="http://schemas.openxmlformats.org/spreadsheetml/2006/main" count="149" uniqueCount="138">
  <si>
    <t>January</t>
  </si>
  <si>
    <t>February</t>
  </si>
  <si>
    <t>March</t>
  </si>
  <si>
    <t>April</t>
  </si>
  <si>
    <t>May</t>
  </si>
  <si>
    <t>Jun</t>
  </si>
  <si>
    <t>July</t>
  </si>
  <si>
    <t>August</t>
  </si>
  <si>
    <t>September</t>
  </si>
  <si>
    <t>October</t>
  </si>
  <si>
    <t>November</t>
  </si>
  <si>
    <t>December</t>
  </si>
  <si>
    <t xml:space="preserve"> Tax revenue</t>
  </si>
  <si>
    <t xml:space="preserve">  1. Profit tax</t>
  </si>
  <si>
    <t xml:space="preserve">  2.  Income tax</t>
  </si>
  <si>
    <t xml:space="preserve">  3. Land tax</t>
  </si>
  <si>
    <t xml:space="preserve">  4. Business licences</t>
  </si>
  <si>
    <t xml:space="preserve">  5. Minimum tax</t>
  </si>
  <si>
    <t xml:space="preserve">  6. Turnover tax</t>
  </si>
  <si>
    <t xml:space="preserve">  7. VAT</t>
  </si>
  <si>
    <t xml:space="preserve">  8. Excise duties</t>
  </si>
  <si>
    <t xml:space="preserve">  9. Import duties</t>
  </si>
  <si>
    <t xml:space="preserve">  10. Export duties</t>
  </si>
  <si>
    <t xml:space="preserve">  11. Registration Fees</t>
  </si>
  <si>
    <t>12. Other Fees</t>
  </si>
  <si>
    <t>13. Natural Resources taxes</t>
  </si>
  <si>
    <t>14. Timber royalties</t>
  </si>
  <si>
    <t>15. Hydro-power royalties</t>
  </si>
  <si>
    <t xml:space="preserve"> Nontax revenues</t>
  </si>
  <si>
    <t xml:space="preserve"> 1. Leasing fees</t>
  </si>
  <si>
    <t xml:space="preserve"> 2. Concessions</t>
  </si>
  <si>
    <t xml:space="preserve"> 3. Fines</t>
  </si>
  <si>
    <t xml:space="preserve"> 4. Administration fees</t>
  </si>
  <si>
    <t xml:space="preserve"> 5. Depreciation and dividends</t>
  </si>
  <si>
    <t xml:space="preserve"> 6. Interest</t>
  </si>
  <si>
    <t xml:space="preserve"> 7. Overflight rights</t>
  </si>
  <si>
    <t xml:space="preserve"> 8. Funds</t>
  </si>
  <si>
    <t xml:space="preserve"> 9. Other </t>
  </si>
  <si>
    <t>Total Tax and NonTax revenues</t>
  </si>
  <si>
    <t xml:space="preserve">        Sale of nonfinancial assets</t>
  </si>
  <si>
    <t xml:space="preserve">        Sale of financial assets (SOEs share)</t>
  </si>
  <si>
    <t xml:space="preserve">         Capital return</t>
  </si>
  <si>
    <t xml:space="preserve">         Pump amortization</t>
  </si>
  <si>
    <t>Total Revenue with Asset sale+Cap.R</t>
  </si>
  <si>
    <t>Plan</t>
  </si>
  <si>
    <t>Total</t>
  </si>
  <si>
    <t xml:space="preserve"> Wages and salaries</t>
  </si>
  <si>
    <t xml:space="preserve">   Base salary</t>
  </si>
  <si>
    <t xml:space="preserve">   Benefits</t>
  </si>
  <si>
    <t xml:space="preserve"> Transfers</t>
  </si>
  <si>
    <t xml:space="preserve">   Other allowances</t>
  </si>
  <si>
    <t xml:space="preserve">   Intervention &amp; subsidies</t>
  </si>
  <si>
    <t xml:space="preserve">   Contribution to int. org</t>
  </si>
  <si>
    <t xml:space="preserve"> Restructuring of SOES</t>
  </si>
  <si>
    <t xml:space="preserve"> Materials and supplies</t>
  </si>
  <si>
    <t xml:space="preserve"> VAT refund</t>
  </si>
  <si>
    <t xml:space="preserve"> Interest</t>
  </si>
  <si>
    <t xml:space="preserve">        External</t>
  </si>
  <si>
    <t xml:space="preserve">        Domestic</t>
  </si>
  <si>
    <t xml:space="preserve"> Others</t>
  </si>
  <si>
    <t>Exp.for rev. exceeding plan</t>
  </si>
  <si>
    <t>Current expenditure</t>
  </si>
  <si>
    <t xml:space="preserve"> Capital expenditure  </t>
  </si>
  <si>
    <t xml:space="preserve">    Local finance</t>
  </si>
  <si>
    <t xml:space="preserve">    Foreign finance</t>
  </si>
  <si>
    <t xml:space="preserve">       Non-project grant (DN)</t>
  </si>
  <si>
    <t xml:space="preserve">  Total</t>
  </si>
  <si>
    <t xml:space="preserve">10. Social Contributions Revenue </t>
  </si>
  <si>
    <t>12 months</t>
  </si>
  <si>
    <t xml:space="preserve">   Govt. and Local reserve funds</t>
  </si>
  <si>
    <t xml:space="preserve">   State accumulation fund</t>
  </si>
  <si>
    <t xml:space="preserve">   Disaster (Fund)</t>
  </si>
  <si>
    <t xml:space="preserve">       Project loan</t>
  </si>
  <si>
    <t xml:space="preserve">       Project grant</t>
  </si>
  <si>
    <t>Est</t>
  </si>
  <si>
    <t>Jan.25</t>
  </si>
  <si>
    <t>Feb.25</t>
  </si>
  <si>
    <t>Mar. 25</t>
  </si>
  <si>
    <t>Apr.25</t>
  </si>
  <si>
    <t>May.25</t>
  </si>
  <si>
    <t>June.25</t>
  </si>
  <si>
    <t>Jul.25</t>
  </si>
  <si>
    <t>Aug.25</t>
  </si>
  <si>
    <t>Sep.25</t>
  </si>
  <si>
    <t>Oct.25</t>
  </si>
  <si>
    <t>Nov.25</t>
  </si>
  <si>
    <t>Dec.25</t>
  </si>
  <si>
    <t>Jan-Dec/25</t>
  </si>
  <si>
    <t>2025 Revised Plan GFS</t>
  </si>
  <si>
    <t>Revenue and Grants</t>
  </si>
  <si>
    <t xml:space="preserve">   Revenue</t>
  </si>
  <si>
    <t xml:space="preserve">  Tax revenue</t>
  </si>
  <si>
    <t xml:space="preserve">  Non-tax revenue</t>
  </si>
  <si>
    <t xml:space="preserve">   Grants</t>
  </si>
  <si>
    <t xml:space="preserve">     Project grants</t>
  </si>
  <si>
    <t xml:space="preserve">     Non-project grants (Donors)</t>
  </si>
  <si>
    <t xml:space="preserve">     Non-project grants (Japan)</t>
  </si>
  <si>
    <t xml:space="preserve">     Programme grants</t>
  </si>
  <si>
    <t xml:space="preserve"> Social Contribution</t>
  </si>
  <si>
    <t>Total Expenditure and Net Lending</t>
  </si>
  <si>
    <t xml:space="preserve">   Current expenditure </t>
  </si>
  <si>
    <t xml:space="preserve">     Current non-interest expenditures </t>
  </si>
  <si>
    <t xml:space="preserve">      Interest payments </t>
  </si>
  <si>
    <t xml:space="preserve">        O/w foreign</t>
  </si>
  <si>
    <t xml:space="preserve">   Capital expenditure and on-lending</t>
  </si>
  <si>
    <t>Current Cash Balance</t>
  </si>
  <si>
    <t>Overall Cash Balance</t>
  </si>
  <si>
    <t>Excluding grants</t>
  </si>
  <si>
    <t xml:space="preserve">Financing </t>
  </si>
  <si>
    <t xml:space="preserve">      Domestic financing</t>
  </si>
  <si>
    <t xml:space="preserve">         Bank financing</t>
  </si>
  <si>
    <t xml:space="preserve">             Government Deposit (deposit transaction)</t>
  </si>
  <si>
    <t xml:space="preserve">             Advance from BOL</t>
  </si>
  <si>
    <t xml:space="preserve">             Repay advance to BOL</t>
  </si>
  <si>
    <t xml:space="preserve">             Treasury bonds(issue)</t>
  </si>
  <si>
    <t xml:space="preserve">             bonds(repayment)</t>
  </si>
  <si>
    <t xml:space="preserve">             Loan from Banks</t>
  </si>
  <si>
    <t xml:space="preserve">              Government bonds (LSX)</t>
  </si>
  <si>
    <t xml:space="preserve">         Nonbank financing</t>
  </si>
  <si>
    <t xml:space="preserve">             Treasury bills(issue)</t>
  </si>
  <si>
    <t xml:space="preserve">             Treasury bills(repayment)</t>
  </si>
  <si>
    <t xml:space="preserve">             Asset sale+pump amort.</t>
  </si>
  <si>
    <t xml:space="preserve">              Arrears clearance bonds</t>
  </si>
  <si>
    <t xml:space="preserve">             Revenue exceeding plan</t>
  </si>
  <si>
    <t xml:space="preserve">             Differents</t>
  </si>
  <si>
    <t xml:space="preserve">      Foreign financing(net)</t>
  </si>
  <si>
    <t xml:space="preserve">          Government bonds (issue)</t>
  </si>
  <si>
    <t xml:space="preserve">          Budget support from ADB, EU (loans)</t>
  </si>
  <si>
    <t xml:space="preserve">          Program loans</t>
  </si>
  <si>
    <t xml:space="preserve">          Project loans</t>
  </si>
  <si>
    <t xml:space="preserve">          Amortization (repayment)</t>
  </si>
  <si>
    <t xml:space="preserve">          Non-project grants (Japan)</t>
  </si>
  <si>
    <t xml:space="preserve">          On-lending net(capital return)</t>
  </si>
  <si>
    <t>Jan-Dect 25</t>
  </si>
  <si>
    <t>Lao PDR: Summary of General Government Budgetary Operations, 2025</t>
  </si>
  <si>
    <t>Revised Plan IMF 2025</t>
  </si>
  <si>
    <t xml:space="preserve">ຕາຕະລາງ ສັງລວມການຈັດຕັ້ງ ປະຕິບັດລາຍຈ່າຍ ງົບປະມານ 12 ເດືອນ ປີ 2025 (Budget Execution Report  2025) (in millions of Kip) </t>
  </si>
  <si>
    <t xml:space="preserve">ຕາຕະລາງ ສັງລວມການຈັດຕັ້ງ ປະຕິບັດລາຍຮັບ ງົບປະມານ 12 ເດືອນ ປີ 2025 (Budget Execution Report  2025) (in millions of Kip)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</si>
</sst>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2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b/>
      <sz val="12"/>
      <name val="Arial"/>
      <family val="2"/>
    </font>
    <font>
      <b/>
      <sz val="12"/>
      <name val="Phetsarath OT"/>
    </font>
    <font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b/>
      <u val="singleAccounting"/>
      <sz val="12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  <font>
      <b/>
      <sz val="12"/>
      <color theme="1"/>
      <name val="Calibri"/>
      <family val="2"/>
      <scheme val="minor"/>
    </font>
    <font>
      <sz val="10"/>
      <name val="Saysettha Lao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theme="1"/>
      <name val="Calibri"/>
      <family val="2"/>
      <charset val="222"/>
      <scheme val="minor"/>
    </font>
    <font>
      <sz val="14"/>
      <color theme="1"/>
      <name val="Phetsarath OT"/>
    </font>
    <font>
      <sz val="14"/>
      <name val="Arial"/>
      <family val="2"/>
    </font>
    <font>
      <b/>
      <sz val="16"/>
      <name val="Phetsarath OT"/>
    </font>
    <font>
      <b/>
      <sz val="16"/>
      <name val="Arial"/>
      <family val="2"/>
    </font>
    <font>
      <b/>
      <u val="singleAccounting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1">
    <xf numFmtId="0" fontId="0" fillId="0" borderId="0" xfId="0"/>
    <xf numFmtId="0" fontId="5" fillId="0" borderId="0" xfId="0" applyFont="1" applyAlignment="1">
      <alignment horizontal="center"/>
    </xf>
    <xf numFmtId="164" fontId="6" fillId="0" borderId="4" xfId="1" applyFont="1" applyFill="1" applyBorder="1" applyAlignment="1">
      <alignment horizontal="center" vertical="center"/>
    </xf>
    <xf numFmtId="164" fontId="5" fillId="0" borderId="6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164" fontId="6" fillId="0" borderId="0" xfId="1" applyFont="1" applyFill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/>
    </xf>
    <xf numFmtId="164" fontId="5" fillId="0" borderId="4" xfId="1" applyFont="1" applyFill="1" applyBorder="1" applyAlignment="1">
      <alignment horizontal="center" vertical="center"/>
    </xf>
    <xf numFmtId="164" fontId="5" fillId="0" borderId="5" xfId="1" applyFont="1" applyFill="1" applyBorder="1" applyAlignment="1">
      <alignment horizontal="center" vertical="center"/>
    </xf>
    <xf numFmtId="164" fontId="5" fillId="0" borderId="8" xfId="1" applyFont="1" applyFill="1" applyBorder="1" applyAlignment="1">
      <alignment horizontal="center" vertical="center"/>
    </xf>
    <xf numFmtId="164" fontId="5" fillId="0" borderId="9" xfId="1" applyFont="1" applyFill="1" applyBorder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3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5" fontId="8" fillId="0" borderId="0" xfId="1" applyNumberFormat="1" applyFont="1" applyFill="1" applyBorder="1" applyAlignment="1">
      <alignment horizontal="center" vertical="center"/>
    </xf>
    <xf numFmtId="164" fontId="0" fillId="0" borderId="7" xfId="1" applyFont="1" applyBorder="1"/>
    <xf numFmtId="164" fontId="9" fillId="0" borderId="7" xfId="1" applyFont="1" applyBorder="1"/>
    <xf numFmtId="0" fontId="9" fillId="0" borderId="0" xfId="0" applyFont="1"/>
    <xf numFmtId="0" fontId="0" fillId="0" borderId="11" xfId="0" applyBorder="1"/>
    <xf numFmtId="0" fontId="9" fillId="0" borderId="11" xfId="0" applyFont="1" applyBorder="1"/>
    <xf numFmtId="164" fontId="9" fillId="0" borderId="12" xfId="1" applyFont="1" applyBorder="1"/>
    <xf numFmtId="0" fontId="10" fillId="0" borderId="11" xfId="0" applyFont="1" applyBorder="1"/>
    <xf numFmtId="164" fontId="9" fillId="0" borderId="10" xfId="1" applyFont="1" applyBorder="1"/>
    <xf numFmtId="164" fontId="0" fillId="0" borderId="10" xfId="1" applyFont="1" applyBorder="1"/>
    <xf numFmtId="0" fontId="10" fillId="0" borderId="13" xfId="0" applyFont="1" applyBorder="1"/>
    <xf numFmtId="0" fontId="10" fillId="0" borderId="0" xfId="0" applyFont="1"/>
    <xf numFmtId="0" fontId="12" fillId="0" borderId="16" xfId="0" applyFont="1" applyBorder="1"/>
    <xf numFmtId="0" fontId="12" fillId="0" borderId="17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0" xfId="0" applyFont="1"/>
    <xf numFmtId="0" fontId="12" fillId="0" borderId="11" xfId="0" applyFont="1" applyBorder="1"/>
    <xf numFmtId="0" fontId="12" fillId="0" borderId="7" xfId="0" applyFont="1" applyBorder="1"/>
    <xf numFmtId="0" fontId="12" fillId="0" borderId="10" xfId="0" applyFont="1" applyBorder="1"/>
    <xf numFmtId="0" fontId="12" fillId="0" borderId="12" xfId="0" applyFont="1" applyBorder="1"/>
    <xf numFmtId="164" fontId="3" fillId="0" borderId="0" xfId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164" fontId="5" fillId="0" borderId="3" xfId="1" applyFont="1" applyBorder="1" applyAlignment="1">
      <alignment horizontal="center"/>
    </xf>
    <xf numFmtId="0" fontId="6" fillId="0" borderId="23" xfId="0" applyFont="1" applyBorder="1" applyAlignment="1">
      <alignment horizontal="left" vertical="center"/>
    </xf>
    <xf numFmtId="0" fontId="5" fillId="0" borderId="23" xfId="0" quotePrefix="1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5" fillId="0" borderId="24" xfId="0" quotePrefix="1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7" fillId="0" borderId="26" xfId="0" quotePrefix="1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center" vertical="center"/>
    </xf>
    <xf numFmtId="3" fontId="6" fillId="0" borderId="6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164" fontId="3" fillId="0" borderId="27" xfId="1" applyFont="1" applyFill="1" applyBorder="1" applyAlignment="1">
      <alignment horizontal="center" vertical="center"/>
    </xf>
    <xf numFmtId="0" fontId="12" fillId="0" borderId="1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164" fontId="9" fillId="0" borderId="7" xfId="1" applyFont="1" applyBorder="1" applyAlignment="1">
      <alignment wrapText="1"/>
    </xf>
    <xf numFmtId="164" fontId="0" fillId="0" borderId="7" xfId="1" applyFont="1" applyBorder="1" applyAlignment="1">
      <alignment wrapText="1"/>
    </xf>
    <xf numFmtId="164" fontId="10" fillId="0" borderId="7" xfId="1" applyFont="1" applyBorder="1" applyAlignment="1">
      <alignment wrapText="1"/>
    </xf>
    <xf numFmtId="164" fontId="10" fillId="0" borderId="14" xfId="1" applyFont="1" applyBorder="1" applyAlignment="1">
      <alignment wrapText="1"/>
    </xf>
    <xf numFmtId="0" fontId="0" fillId="0" borderId="0" xfId="0" applyAlignment="1">
      <alignment wrapText="1"/>
    </xf>
    <xf numFmtId="164" fontId="1" fillId="0" borderId="7" xfId="1" applyFont="1" applyBorder="1"/>
    <xf numFmtId="164" fontId="0" fillId="0" borderId="12" xfId="1" applyFont="1" applyFill="1" applyBorder="1"/>
    <xf numFmtId="0" fontId="13" fillId="0" borderId="11" xfId="0" applyFont="1" applyFill="1" applyBorder="1"/>
    <xf numFmtId="0" fontId="14" fillId="0" borderId="11" xfId="0" applyFont="1" applyFill="1" applyBorder="1" applyAlignment="1">
      <alignment vertical="center"/>
    </xf>
    <xf numFmtId="164" fontId="14" fillId="0" borderId="7" xfId="1" applyFont="1" applyFill="1" applyBorder="1" applyAlignment="1">
      <alignment horizontal="right" vertical="center"/>
    </xf>
    <xf numFmtId="0" fontId="15" fillId="0" borderId="11" xfId="0" applyFont="1" applyFill="1" applyBorder="1" applyAlignment="1">
      <alignment horizontal="left" vertical="center"/>
    </xf>
    <xf numFmtId="164" fontId="15" fillId="0" borderId="7" xfId="1" applyFont="1" applyFill="1" applyBorder="1" applyAlignment="1">
      <alignment horizontal="right" vertical="center"/>
    </xf>
    <xf numFmtId="0" fontId="16" fillId="0" borderId="11" xfId="0" applyFont="1" applyFill="1" applyBorder="1" applyAlignment="1">
      <alignment horizontal="left" vertical="center" indent="1"/>
    </xf>
    <xf numFmtId="0" fontId="15" fillId="0" borderId="11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5" fillId="0" borderId="7" xfId="0" applyFont="1" applyFill="1" applyBorder="1" applyAlignment="1">
      <alignment horizontal="right" vertical="center"/>
    </xf>
    <xf numFmtId="0" fontId="15" fillId="0" borderId="11" xfId="0" applyFont="1" applyFill="1" applyBorder="1" applyAlignment="1">
      <alignment horizontal="left" vertical="center" indent="2"/>
    </xf>
    <xf numFmtId="0" fontId="15" fillId="0" borderId="13" xfId="0" applyFont="1" applyFill="1" applyBorder="1" applyAlignment="1">
      <alignment vertical="center"/>
    </xf>
    <xf numFmtId="164" fontId="0" fillId="0" borderId="29" xfId="1" applyFont="1" applyFill="1" applyBorder="1"/>
    <xf numFmtId="0" fontId="0" fillId="0" borderId="0" xfId="0" applyFont="1"/>
    <xf numFmtId="164" fontId="17" fillId="0" borderId="12" xfId="1" applyFont="1" applyFill="1" applyBorder="1"/>
    <xf numFmtId="0" fontId="17" fillId="0" borderId="0" xfId="0" applyFont="1"/>
    <xf numFmtId="3" fontId="15" fillId="0" borderId="7" xfId="0" applyNumberFormat="1" applyFont="1" applyFill="1" applyBorder="1" applyAlignment="1">
      <alignment horizontal="right" vertical="center"/>
    </xf>
    <xf numFmtId="0" fontId="0" fillId="0" borderId="7" xfId="0" applyFont="1" applyFill="1" applyBorder="1"/>
    <xf numFmtId="3" fontId="15" fillId="0" borderId="14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64" fontId="5" fillId="0" borderId="3" xfId="1" applyFont="1" applyFill="1" applyBorder="1" applyAlignment="1">
      <alignment horizontal="center" vertical="center"/>
    </xf>
    <xf numFmtId="164" fontId="5" fillId="0" borderId="2" xfId="1" applyFont="1" applyFill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164" fontId="3" fillId="0" borderId="35" xfId="1" applyFont="1" applyFill="1" applyBorder="1" applyAlignment="1">
      <alignment horizontal="center" vertical="center"/>
    </xf>
    <xf numFmtId="164" fontId="8" fillId="0" borderId="35" xfId="1" applyFont="1" applyFill="1" applyBorder="1" applyAlignment="1">
      <alignment horizontal="center" vertical="center"/>
    </xf>
    <xf numFmtId="164" fontId="8" fillId="0" borderId="34" xfId="1" applyFont="1" applyFill="1" applyBorder="1" applyAlignment="1">
      <alignment horizontal="center" vertical="center"/>
    </xf>
    <xf numFmtId="164" fontId="8" fillId="0" borderId="27" xfId="1" applyFont="1" applyFill="1" applyBorder="1" applyAlignment="1">
      <alignment horizontal="center" vertical="center"/>
    </xf>
    <xf numFmtId="164" fontId="8" fillId="0" borderId="28" xfId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164" fontId="12" fillId="0" borderId="30" xfId="1" applyFont="1" applyFill="1" applyBorder="1" applyAlignment="1">
      <alignment horizontal="center" vertical="center"/>
    </xf>
    <xf numFmtId="164" fontId="12" fillId="0" borderId="31" xfId="1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/>
    </xf>
    <xf numFmtId="0" fontId="14" fillId="0" borderId="2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/>
    </xf>
    <xf numFmtId="0" fontId="14" fillId="0" borderId="22" xfId="0" applyFont="1" applyFill="1" applyBorder="1" applyAlignment="1">
      <alignment horizontal="center"/>
    </xf>
    <xf numFmtId="0" fontId="10" fillId="0" borderId="11" xfId="0" applyFont="1" applyBorder="1" applyAlignment="1">
      <alignment vertical="center"/>
    </xf>
    <xf numFmtId="164" fontId="22" fillId="0" borderId="7" xfId="1" applyFont="1" applyBorder="1" applyAlignment="1">
      <alignment vertical="center" wrapText="1"/>
    </xf>
    <xf numFmtId="164" fontId="9" fillId="0" borderId="7" xfId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43" fontId="12" fillId="0" borderId="0" xfId="0" applyNumberFormat="1" applyFont="1"/>
    <xf numFmtId="43" fontId="9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F9137-B9A6-4192-96C4-F86DD02D4242}">
  <dimension ref="A1:O93"/>
  <sheetViews>
    <sheetView tabSelected="1" view="pageBreakPreview" zoomScale="70" zoomScaleNormal="70" zoomScaleSheetLayoutView="70" workbookViewId="0">
      <selection activeCell="S10" sqref="S10"/>
    </sheetView>
  </sheetViews>
  <sheetFormatPr defaultColWidth="8.7109375" defaultRowHeight="23.25" customHeight="1"/>
  <cols>
    <col min="1" max="1" width="47.5703125" style="1" bestFit="1" customWidth="1"/>
    <col min="2" max="2" width="19" style="1" customWidth="1"/>
    <col min="3" max="3" width="20.7109375" style="1" bestFit="1" customWidth="1"/>
    <col min="4" max="5" width="21.140625" style="1" bestFit="1" customWidth="1"/>
    <col min="6" max="6" width="20.140625" style="1" bestFit="1" customWidth="1"/>
    <col min="7" max="7" width="20.7109375" style="1" bestFit="1" customWidth="1"/>
    <col min="8" max="9" width="21.140625" style="1" bestFit="1" customWidth="1"/>
    <col min="10" max="11" width="20.7109375" style="1" bestFit="1" customWidth="1"/>
    <col min="12" max="12" width="20.140625" style="1" bestFit="1" customWidth="1"/>
    <col min="13" max="13" width="19.5703125" style="1" bestFit="1" customWidth="1"/>
    <col min="14" max="14" width="21.140625" style="1" bestFit="1" customWidth="1"/>
    <col min="15" max="15" width="22.28515625" style="1" bestFit="1" customWidth="1"/>
    <col min="16" max="16384" width="8.7109375" style="1"/>
  </cols>
  <sheetData>
    <row r="1" spans="1:15" s="79" customFormat="1" ht="46.5" customHeight="1" thickBot="1">
      <c r="A1" s="94" t="s">
        <v>137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1:15" s="81" customFormat="1" ht="23.25" customHeight="1">
      <c r="A2" s="80"/>
      <c r="B2" s="83" t="s">
        <v>44</v>
      </c>
      <c r="C2" s="83" t="s">
        <v>0</v>
      </c>
      <c r="D2" s="83" t="s">
        <v>1</v>
      </c>
      <c r="E2" s="83" t="s">
        <v>2</v>
      </c>
      <c r="F2" s="83" t="s">
        <v>3</v>
      </c>
      <c r="G2" s="83" t="s">
        <v>4</v>
      </c>
      <c r="H2" s="83" t="s">
        <v>5</v>
      </c>
      <c r="I2" s="83" t="s">
        <v>6</v>
      </c>
      <c r="J2" s="83" t="s">
        <v>7</v>
      </c>
      <c r="K2" s="83" t="s">
        <v>8</v>
      </c>
      <c r="L2" s="83" t="s">
        <v>9</v>
      </c>
      <c r="M2" s="83" t="s">
        <v>10</v>
      </c>
      <c r="N2" s="83" t="s">
        <v>11</v>
      </c>
      <c r="O2" s="83" t="s">
        <v>68</v>
      </c>
    </row>
    <row r="3" spans="1:15" s="81" customFormat="1" ht="23.25" customHeight="1">
      <c r="A3" s="82"/>
      <c r="B3" s="83">
        <v>2025</v>
      </c>
      <c r="C3" s="83">
        <v>2025</v>
      </c>
      <c r="D3" s="83">
        <v>2025</v>
      </c>
      <c r="E3" s="83">
        <v>2025</v>
      </c>
      <c r="F3" s="83">
        <v>2025</v>
      </c>
      <c r="G3" s="83">
        <v>2025</v>
      </c>
      <c r="H3" s="83">
        <v>2025</v>
      </c>
      <c r="I3" s="83">
        <v>2025</v>
      </c>
      <c r="J3" s="83">
        <v>2025</v>
      </c>
      <c r="K3" s="83">
        <v>2025</v>
      </c>
      <c r="L3" s="83">
        <v>2025</v>
      </c>
      <c r="M3" s="83">
        <v>2025</v>
      </c>
      <c r="N3" s="83">
        <v>2025</v>
      </c>
      <c r="O3" s="83">
        <v>2025</v>
      </c>
    </row>
    <row r="4" spans="1:15" ht="23.25" customHeight="1">
      <c r="A4" s="41" t="s">
        <v>12</v>
      </c>
      <c r="B4" s="84">
        <f>SUM(B5:B19)</f>
        <v>53774153.600000001</v>
      </c>
      <c r="C4" s="88">
        <f>SUM(C5:C19)</f>
        <v>8332739.5999999996</v>
      </c>
      <c r="D4" s="84">
        <f t="shared" ref="D4:N4" si="0">SUM(D5:D19)</f>
        <v>3642749</v>
      </c>
      <c r="E4" s="84">
        <f t="shared" si="0"/>
        <v>5116533</v>
      </c>
      <c r="F4" s="84">
        <f t="shared" si="0"/>
        <v>4650066.2137999991</v>
      </c>
      <c r="G4" s="84">
        <f t="shared" si="0"/>
        <v>4869383.7</v>
      </c>
      <c r="H4" s="84">
        <f t="shared" si="0"/>
        <v>4952865.9756666673</v>
      </c>
      <c r="I4" s="84">
        <f t="shared" si="0"/>
        <v>4606734.0782740004</v>
      </c>
      <c r="J4" s="84">
        <f t="shared" si="0"/>
        <v>5121393.2970330007</v>
      </c>
      <c r="K4" s="84">
        <f t="shared" si="0"/>
        <v>5455869.8141650008</v>
      </c>
      <c r="L4" s="84">
        <f t="shared" si="0"/>
        <v>4707358.6191149997</v>
      </c>
      <c r="M4" s="84">
        <f t="shared" si="0"/>
        <v>4944950.5063619995</v>
      </c>
      <c r="N4" s="84">
        <f t="shared" si="0"/>
        <v>8106662.8341253335</v>
      </c>
      <c r="O4" s="91">
        <f>SUM(C4:N4)</f>
        <v>64507306.638540998</v>
      </c>
    </row>
    <row r="5" spans="1:15" ht="23.25" customHeight="1">
      <c r="A5" s="42" t="s">
        <v>13</v>
      </c>
      <c r="B5" s="39">
        <v>8664197.6441660002</v>
      </c>
      <c r="C5" s="3">
        <v>2575075</v>
      </c>
      <c r="D5" s="86">
        <v>61915</v>
      </c>
      <c r="E5" s="86">
        <v>1040330</v>
      </c>
      <c r="F5" s="86">
        <v>659214.65339999995</v>
      </c>
      <c r="G5" s="86">
        <v>547233</v>
      </c>
      <c r="H5" s="86">
        <v>754404</v>
      </c>
      <c r="I5" s="86">
        <v>866256</v>
      </c>
      <c r="J5" s="86">
        <v>987180.29539999994</v>
      </c>
      <c r="K5" s="86">
        <v>1158300.5703</v>
      </c>
      <c r="L5" s="86">
        <v>140297.5214</v>
      </c>
      <c r="M5" s="86">
        <v>141458.49779999998</v>
      </c>
      <c r="N5" s="86">
        <v>627965.69810000004</v>
      </c>
      <c r="O5" s="89">
        <f>SUM(C5:N5)</f>
        <v>9559630.2364000026</v>
      </c>
    </row>
    <row r="6" spans="1:15" ht="23.25" customHeight="1">
      <c r="A6" s="42" t="s">
        <v>14</v>
      </c>
      <c r="B6" s="39">
        <v>6051109.785135</v>
      </c>
      <c r="C6" s="3">
        <v>559805.6</v>
      </c>
      <c r="D6" s="86">
        <v>377059</v>
      </c>
      <c r="E6" s="86">
        <v>464851</v>
      </c>
      <c r="F6" s="86">
        <v>458104</v>
      </c>
      <c r="G6" s="86">
        <v>452170</v>
      </c>
      <c r="H6" s="86">
        <v>482385</v>
      </c>
      <c r="I6" s="86">
        <v>501457</v>
      </c>
      <c r="J6" s="86">
        <v>530942</v>
      </c>
      <c r="K6" s="86">
        <v>560427</v>
      </c>
      <c r="L6" s="86">
        <v>503463.65</v>
      </c>
      <c r="M6" s="86">
        <v>379379.82</v>
      </c>
      <c r="N6" s="86">
        <v>555497.88700000243</v>
      </c>
      <c r="O6" s="89">
        <f t="shared" ref="O6:O35" si="1">SUM(C6:N6)</f>
        <v>5825541.9570000023</v>
      </c>
    </row>
    <row r="7" spans="1:15" ht="23.25" customHeight="1">
      <c r="A7" s="42" t="s">
        <v>15</v>
      </c>
      <c r="B7" s="39">
        <v>266199.45652900002</v>
      </c>
      <c r="C7" s="3">
        <v>8811</v>
      </c>
      <c r="D7" s="86">
        <v>9736</v>
      </c>
      <c r="E7" s="86">
        <v>22620</v>
      </c>
      <c r="F7" s="86">
        <v>40154</v>
      </c>
      <c r="G7" s="86">
        <v>33022</v>
      </c>
      <c r="H7" s="86">
        <v>15068</v>
      </c>
      <c r="I7" s="86">
        <v>18597</v>
      </c>
      <c r="J7" s="86">
        <v>21055</v>
      </c>
      <c r="K7" s="86">
        <v>23514</v>
      </c>
      <c r="L7" s="86">
        <v>16862.03</v>
      </c>
      <c r="M7" s="86">
        <v>18036.97</v>
      </c>
      <c r="N7" s="86">
        <v>27074.147000000001</v>
      </c>
      <c r="O7" s="89">
        <f t="shared" si="1"/>
        <v>254550.147</v>
      </c>
    </row>
    <row r="8" spans="1:15" ht="23.25" customHeight="1">
      <c r="A8" s="42" t="s">
        <v>16</v>
      </c>
      <c r="B8" s="39">
        <v>0</v>
      </c>
      <c r="C8" s="3">
        <v>0</v>
      </c>
      <c r="D8" s="86">
        <v>0</v>
      </c>
      <c r="E8" s="86">
        <v>0</v>
      </c>
      <c r="F8" s="86">
        <v>0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86">
        <v>0</v>
      </c>
      <c r="O8" s="89">
        <f t="shared" si="1"/>
        <v>0</v>
      </c>
    </row>
    <row r="9" spans="1:15" ht="23.25" customHeight="1">
      <c r="A9" s="43" t="s">
        <v>17</v>
      </c>
      <c r="B9" s="39">
        <v>0</v>
      </c>
      <c r="C9" s="3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9">
        <f t="shared" si="1"/>
        <v>0</v>
      </c>
    </row>
    <row r="10" spans="1:15" ht="23.25" customHeight="1">
      <c r="A10" s="42" t="s">
        <v>18</v>
      </c>
      <c r="B10" s="39">
        <v>0</v>
      </c>
      <c r="C10" s="3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9">
        <f t="shared" si="1"/>
        <v>0</v>
      </c>
    </row>
    <row r="11" spans="1:15" ht="23.25" customHeight="1">
      <c r="A11" s="43" t="s">
        <v>19</v>
      </c>
      <c r="B11" s="39">
        <v>15914070.925788</v>
      </c>
      <c r="C11" s="3">
        <v>1370773</v>
      </c>
      <c r="D11" s="86">
        <v>1288346</v>
      </c>
      <c r="E11" s="86">
        <v>1450451</v>
      </c>
      <c r="F11" s="86">
        <v>1359790.9283</v>
      </c>
      <c r="G11" s="86">
        <v>1369847</v>
      </c>
      <c r="H11" s="86">
        <v>1426430.4756666669</v>
      </c>
      <c r="I11" s="86">
        <v>1444112.4756666669</v>
      </c>
      <c r="J11" s="86">
        <v>1546441.249966667</v>
      </c>
      <c r="K11" s="86">
        <v>1717375.4677576669</v>
      </c>
      <c r="L11" s="86">
        <v>1637468.759866667</v>
      </c>
      <c r="M11" s="86">
        <v>1550238.697766667</v>
      </c>
      <c r="N11" s="86">
        <v>2043005.6239</v>
      </c>
      <c r="O11" s="89">
        <f t="shared" si="1"/>
        <v>18204280.678891003</v>
      </c>
    </row>
    <row r="12" spans="1:15" ht="23.25" customHeight="1">
      <c r="A12" s="42" t="s">
        <v>20</v>
      </c>
      <c r="B12" s="39">
        <v>9956963.7160819992</v>
      </c>
      <c r="C12" s="3">
        <v>851600</v>
      </c>
      <c r="D12" s="86">
        <v>964655</v>
      </c>
      <c r="E12" s="86">
        <v>978894</v>
      </c>
      <c r="F12" s="86">
        <v>708990.24320000003</v>
      </c>
      <c r="G12" s="86">
        <v>868679</v>
      </c>
      <c r="H12" s="86">
        <v>782135</v>
      </c>
      <c r="I12" s="86">
        <v>803970</v>
      </c>
      <c r="J12" s="86">
        <v>849429.38760000002</v>
      </c>
      <c r="K12" s="86">
        <v>830638.47610000009</v>
      </c>
      <c r="L12" s="86">
        <v>909081.755</v>
      </c>
      <c r="M12" s="86">
        <v>1014264.8543</v>
      </c>
      <c r="N12" s="86">
        <v>1018080.8</v>
      </c>
      <c r="O12" s="89">
        <f t="shared" si="1"/>
        <v>10580418.516200002</v>
      </c>
    </row>
    <row r="13" spans="1:15" ht="23.25" customHeight="1">
      <c r="A13" s="42" t="s">
        <v>21</v>
      </c>
      <c r="B13" s="39">
        <v>3686717</v>
      </c>
      <c r="C13" s="3">
        <v>273636</v>
      </c>
      <c r="D13" s="86">
        <v>280654</v>
      </c>
      <c r="E13" s="86">
        <v>332003</v>
      </c>
      <c r="F13" s="86">
        <v>286130</v>
      </c>
      <c r="G13" s="86">
        <v>297971</v>
      </c>
      <c r="H13" s="86">
        <v>320552</v>
      </c>
      <c r="I13" s="86">
        <v>247735.89802583307</v>
      </c>
      <c r="J13" s="86">
        <v>275276.89802583307</v>
      </c>
      <c r="K13" s="86">
        <v>262534</v>
      </c>
      <c r="L13" s="86">
        <v>287767.64488800004</v>
      </c>
      <c r="M13" s="86">
        <v>343530.69193583308</v>
      </c>
      <c r="N13" s="86">
        <v>324021.13394083409</v>
      </c>
      <c r="O13" s="89">
        <f t="shared" si="1"/>
        <v>3531812.2668163334</v>
      </c>
    </row>
    <row r="14" spans="1:15" ht="23.25" customHeight="1">
      <c r="A14" s="42" t="s">
        <v>22</v>
      </c>
      <c r="B14" s="39">
        <v>1087000</v>
      </c>
      <c r="C14" s="3">
        <v>92648</v>
      </c>
      <c r="D14" s="86">
        <v>141659</v>
      </c>
      <c r="E14" s="86">
        <v>143188</v>
      </c>
      <c r="F14" s="86">
        <v>260615.9889</v>
      </c>
      <c r="G14" s="86">
        <v>161205</v>
      </c>
      <c r="H14" s="86">
        <v>117403</v>
      </c>
      <c r="I14" s="86">
        <v>90987</v>
      </c>
      <c r="J14" s="86">
        <v>137276.57629999999</v>
      </c>
      <c r="K14" s="86">
        <v>145659.89802583307</v>
      </c>
      <c r="L14" s="86">
        <v>147952.50132583306</v>
      </c>
      <c r="M14" s="86">
        <v>128548.3526</v>
      </c>
      <c r="N14" s="86">
        <v>170294.43205</v>
      </c>
      <c r="O14" s="89">
        <f t="shared" si="1"/>
        <v>1737437.7492016663</v>
      </c>
    </row>
    <row r="15" spans="1:15" ht="23.25" customHeight="1">
      <c r="A15" s="42" t="s">
        <v>23</v>
      </c>
      <c r="B15" s="39">
        <v>0</v>
      </c>
      <c r="C15" s="3">
        <v>604</v>
      </c>
      <c r="D15" s="86">
        <v>1366</v>
      </c>
      <c r="E15" s="86">
        <v>1427</v>
      </c>
      <c r="F15" s="86">
        <v>1.8</v>
      </c>
      <c r="G15" s="86">
        <v>0.8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9">
        <f t="shared" si="1"/>
        <v>3399.6000000000004</v>
      </c>
    </row>
    <row r="16" spans="1:15" ht="23.25" customHeight="1">
      <c r="A16" s="42" t="s">
        <v>24</v>
      </c>
      <c r="B16" s="39">
        <v>2447895.0723000001</v>
      </c>
      <c r="C16" s="3">
        <v>198038</v>
      </c>
      <c r="D16" s="86">
        <v>209596</v>
      </c>
      <c r="E16" s="86">
        <v>294965</v>
      </c>
      <c r="F16" s="86">
        <v>309591</v>
      </c>
      <c r="G16" s="86">
        <v>357492</v>
      </c>
      <c r="H16" s="86">
        <v>295894</v>
      </c>
      <c r="I16" s="86">
        <v>271373</v>
      </c>
      <c r="J16" s="86">
        <v>302709.99619999999</v>
      </c>
      <c r="K16" s="86">
        <v>341649</v>
      </c>
      <c r="L16" s="86">
        <v>420446.18729999999</v>
      </c>
      <c r="M16" s="86">
        <v>487149.10262499994</v>
      </c>
      <c r="N16" s="86">
        <v>1534145.4697999971</v>
      </c>
      <c r="O16" s="89">
        <f t="shared" si="1"/>
        <v>5023048.7559249969</v>
      </c>
    </row>
    <row r="17" spans="1:15" ht="23.25" customHeight="1">
      <c r="A17" s="42" t="s">
        <v>25</v>
      </c>
      <c r="B17" s="39">
        <v>4500000</v>
      </c>
      <c r="C17" s="3">
        <v>284265</v>
      </c>
      <c r="D17" s="86">
        <v>307397</v>
      </c>
      <c r="E17" s="86">
        <v>385031</v>
      </c>
      <c r="F17" s="86">
        <v>562769</v>
      </c>
      <c r="G17" s="86">
        <v>781555</v>
      </c>
      <c r="H17" s="86">
        <v>757924.8</v>
      </c>
      <c r="I17" s="86">
        <v>350232.13666349999</v>
      </c>
      <c r="J17" s="86">
        <v>470916.36960550002</v>
      </c>
      <c r="K17" s="86">
        <v>410252.94533349999</v>
      </c>
      <c r="L17" s="86">
        <v>595623.69933449989</v>
      </c>
      <c r="M17" s="86">
        <v>731064.58933450002</v>
      </c>
      <c r="N17" s="86">
        <v>1447943.1633344998</v>
      </c>
      <c r="O17" s="89">
        <f t="shared" si="1"/>
        <v>7084974.7036060011</v>
      </c>
    </row>
    <row r="18" spans="1:15" ht="23.25" customHeight="1">
      <c r="A18" s="43" t="s">
        <v>26</v>
      </c>
      <c r="B18" s="39">
        <v>0</v>
      </c>
      <c r="C18" s="3">
        <v>1282</v>
      </c>
      <c r="D18" s="86">
        <v>366</v>
      </c>
      <c r="E18" s="86">
        <v>123</v>
      </c>
      <c r="F18" s="86">
        <v>0</v>
      </c>
      <c r="G18" s="86">
        <v>208.9</v>
      </c>
      <c r="H18" s="86">
        <v>321.89999999999998</v>
      </c>
      <c r="I18" s="86">
        <v>355.88387899999998</v>
      </c>
      <c r="J18" s="86">
        <v>165.52393499999999</v>
      </c>
      <c r="K18" s="86">
        <v>47.924999999999997</v>
      </c>
      <c r="L18" s="86">
        <v>0</v>
      </c>
      <c r="M18" s="86">
        <v>0</v>
      </c>
      <c r="N18" s="86">
        <v>0</v>
      </c>
      <c r="O18" s="89">
        <f t="shared" si="1"/>
        <v>2871.1328140000005</v>
      </c>
    </row>
    <row r="19" spans="1:15" ht="23.25" customHeight="1">
      <c r="A19" s="43" t="s">
        <v>27</v>
      </c>
      <c r="B19" s="39">
        <v>1200000</v>
      </c>
      <c r="C19" s="3">
        <v>2116202</v>
      </c>
      <c r="D19" s="86">
        <v>0</v>
      </c>
      <c r="E19" s="86">
        <v>2650</v>
      </c>
      <c r="F19" s="86">
        <v>4704.6000000000004</v>
      </c>
      <c r="G19" s="86">
        <v>0</v>
      </c>
      <c r="H19" s="86">
        <v>347.8</v>
      </c>
      <c r="I19" s="86">
        <v>11657.684039</v>
      </c>
      <c r="J19" s="86">
        <v>0</v>
      </c>
      <c r="K19" s="86">
        <v>5470.5316480000001</v>
      </c>
      <c r="L19" s="86">
        <v>48394.87</v>
      </c>
      <c r="M19" s="86">
        <v>151278.93</v>
      </c>
      <c r="N19" s="86">
        <v>358634.47899999999</v>
      </c>
      <c r="O19" s="89">
        <f t="shared" si="1"/>
        <v>2699340.8946869997</v>
      </c>
    </row>
    <row r="20" spans="1:15" ht="23.25" customHeight="1">
      <c r="A20" s="41" t="s">
        <v>28</v>
      </c>
      <c r="B20" s="5">
        <f>SUM(B21:B30)</f>
        <v>10625846.4</v>
      </c>
      <c r="C20" s="49">
        <f>SUM(C21:C30)</f>
        <v>283515.8</v>
      </c>
      <c r="D20" s="5">
        <f t="shared" ref="D20:N20" si="2">SUM(D21:D30)</f>
        <v>606818.5</v>
      </c>
      <c r="E20" s="5">
        <f t="shared" si="2"/>
        <v>982261</v>
      </c>
      <c r="F20" s="5">
        <f t="shared" si="2"/>
        <v>887185.9</v>
      </c>
      <c r="G20" s="5">
        <f t="shared" si="2"/>
        <v>1046585.3</v>
      </c>
      <c r="H20" s="5">
        <f t="shared" si="2"/>
        <v>890884.9</v>
      </c>
      <c r="I20" s="5">
        <f t="shared" si="2"/>
        <v>952546.75000483368</v>
      </c>
      <c r="J20" s="5">
        <f t="shared" si="2"/>
        <v>650500.30005416693</v>
      </c>
      <c r="K20" s="5">
        <f t="shared" si="2"/>
        <v>944945.64387950033</v>
      </c>
      <c r="L20" s="5">
        <f t="shared" si="2"/>
        <v>718853.02834683424</v>
      </c>
      <c r="M20" s="5">
        <f t="shared" si="2"/>
        <v>1276060.7511918354</v>
      </c>
      <c r="N20" s="5">
        <f t="shared" si="2"/>
        <v>2001119.0077318316</v>
      </c>
      <c r="O20" s="90">
        <f t="shared" si="1"/>
        <v>11241276.881209001</v>
      </c>
    </row>
    <row r="21" spans="1:15" ht="23.25" customHeight="1">
      <c r="A21" s="42" t="s">
        <v>29</v>
      </c>
      <c r="B21" s="39">
        <v>0</v>
      </c>
      <c r="C21" s="3">
        <v>2063</v>
      </c>
      <c r="D21" s="86">
        <v>7318</v>
      </c>
      <c r="E21" s="86">
        <v>4290</v>
      </c>
      <c r="F21" s="86">
        <v>4212</v>
      </c>
      <c r="G21" s="86">
        <v>10024</v>
      </c>
      <c r="H21" s="86">
        <v>3798.4</v>
      </c>
      <c r="I21" s="86">
        <v>2714.392957</v>
      </c>
      <c r="J21" s="86">
        <v>1097.073901</v>
      </c>
      <c r="K21" s="86">
        <v>1387.3184639999999</v>
      </c>
      <c r="L21" s="86">
        <v>0</v>
      </c>
      <c r="M21" s="86">
        <v>0</v>
      </c>
      <c r="N21" s="86">
        <v>0</v>
      </c>
      <c r="O21" s="89">
        <f t="shared" si="1"/>
        <v>36904.185322000005</v>
      </c>
    </row>
    <row r="22" spans="1:15" ht="23.25" customHeight="1">
      <c r="A22" s="42" t="s">
        <v>30</v>
      </c>
      <c r="B22" s="39">
        <v>900000</v>
      </c>
      <c r="C22" s="3">
        <v>29795</v>
      </c>
      <c r="D22" s="86">
        <v>41680</v>
      </c>
      <c r="E22" s="86">
        <v>157345</v>
      </c>
      <c r="F22" s="86">
        <v>214666</v>
      </c>
      <c r="G22" s="86">
        <v>125877</v>
      </c>
      <c r="H22" s="86">
        <v>119175</v>
      </c>
      <c r="I22" s="86">
        <v>160671.96303000001</v>
      </c>
      <c r="J22" s="86">
        <v>44526.941574999997</v>
      </c>
      <c r="K22" s="86">
        <v>42663.059352999997</v>
      </c>
      <c r="L22" s="86">
        <v>42868.38</v>
      </c>
      <c r="M22" s="86">
        <v>73457.25</v>
      </c>
      <c r="N22" s="86">
        <v>86804.975000000006</v>
      </c>
      <c r="O22" s="89">
        <f t="shared" si="1"/>
        <v>1139530.568958</v>
      </c>
    </row>
    <row r="23" spans="1:15" ht="23.25" customHeight="1">
      <c r="A23" s="42" t="s">
        <v>31</v>
      </c>
      <c r="B23" s="39">
        <v>100000</v>
      </c>
      <c r="C23" s="3">
        <v>2897</v>
      </c>
      <c r="D23" s="86">
        <v>2091</v>
      </c>
      <c r="E23" s="86">
        <v>2829</v>
      </c>
      <c r="F23" s="86">
        <v>3450</v>
      </c>
      <c r="G23" s="86">
        <v>28831</v>
      </c>
      <c r="H23" s="86">
        <v>30976</v>
      </c>
      <c r="I23" s="86">
        <v>6589.7023179999997</v>
      </c>
      <c r="J23" s="86">
        <v>4478.0327950000001</v>
      </c>
      <c r="K23" s="86">
        <v>5562.3118620000005</v>
      </c>
      <c r="L23" s="86">
        <v>24982.82532</v>
      </c>
      <c r="M23" s="86">
        <v>96970.839164999998</v>
      </c>
      <c r="N23" s="86">
        <v>6806.0407050000003</v>
      </c>
      <c r="O23" s="89">
        <f t="shared" si="1"/>
        <v>216463.75216500001</v>
      </c>
    </row>
    <row r="24" spans="1:15" ht="23.25" customHeight="1">
      <c r="A24" s="43" t="s">
        <v>32</v>
      </c>
      <c r="B24" s="39">
        <v>3976480.1</v>
      </c>
      <c r="C24" s="3">
        <v>15436.8</v>
      </c>
      <c r="D24" s="86">
        <v>257313</v>
      </c>
      <c r="E24" s="86">
        <v>163552</v>
      </c>
      <c r="F24" s="86">
        <v>166639.5</v>
      </c>
      <c r="G24" s="86">
        <v>157345.5</v>
      </c>
      <c r="H24" s="86">
        <v>125885.7</v>
      </c>
      <c r="I24" s="86">
        <v>303667.38221383328</v>
      </c>
      <c r="J24" s="86">
        <v>302035.05695816682</v>
      </c>
      <c r="K24" s="86">
        <v>382052.34450583335</v>
      </c>
      <c r="L24" s="86">
        <v>0</v>
      </c>
      <c r="M24" s="86">
        <v>43528.298026833298</v>
      </c>
      <c r="N24" s="86">
        <v>0</v>
      </c>
      <c r="O24" s="89">
        <f t="shared" si="1"/>
        <v>1917455.5817046668</v>
      </c>
    </row>
    <row r="25" spans="1:15" ht="23.25" customHeight="1">
      <c r="A25" s="42" t="s">
        <v>33</v>
      </c>
      <c r="B25" s="39">
        <v>1100000</v>
      </c>
      <c r="C25" s="3">
        <v>4146</v>
      </c>
      <c r="D25" s="86">
        <v>87653</v>
      </c>
      <c r="E25" s="86">
        <v>6002</v>
      </c>
      <c r="F25" s="86">
        <v>182733</v>
      </c>
      <c r="G25" s="86">
        <v>506817</v>
      </c>
      <c r="H25" s="86">
        <v>390588.9</v>
      </c>
      <c r="I25" s="86">
        <v>196665.86863333348</v>
      </c>
      <c r="J25" s="86">
        <v>5363.4508530000003</v>
      </c>
      <c r="K25" s="86">
        <v>5213.8838029999997</v>
      </c>
      <c r="L25" s="86">
        <v>10651.085000000989</v>
      </c>
      <c r="M25" s="86">
        <v>23679.438999999998</v>
      </c>
      <c r="N25" s="86">
        <v>116082.166</v>
      </c>
      <c r="O25" s="89">
        <f t="shared" si="1"/>
        <v>1535595.7932893343</v>
      </c>
    </row>
    <row r="26" spans="1:15" ht="23.25" customHeight="1">
      <c r="A26" s="43" t="s">
        <v>34</v>
      </c>
      <c r="B26" s="39">
        <v>450000</v>
      </c>
      <c r="C26" s="3">
        <v>228781</v>
      </c>
      <c r="D26" s="86">
        <v>212</v>
      </c>
      <c r="E26" s="86">
        <v>800</v>
      </c>
      <c r="F26" s="86">
        <v>26060.400000000001</v>
      </c>
      <c r="G26" s="86">
        <v>3193</v>
      </c>
      <c r="H26" s="86">
        <v>11685</v>
      </c>
      <c r="I26" s="86">
        <v>0</v>
      </c>
      <c r="J26" s="86">
        <v>40549.194472000003</v>
      </c>
      <c r="K26" s="86">
        <v>4229.9095749999997</v>
      </c>
      <c r="L26" s="86">
        <v>47180.24</v>
      </c>
      <c r="M26" s="86">
        <v>2216.1089999999999</v>
      </c>
      <c r="N26" s="86">
        <v>6376.16</v>
      </c>
      <c r="O26" s="89">
        <f t="shared" si="1"/>
        <v>371283.01304699999</v>
      </c>
    </row>
    <row r="27" spans="1:15" ht="23.25" customHeight="1">
      <c r="A27" s="42" t="s">
        <v>35</v>
      </c>
      <c r="B27" s="39">
        <v>1600000</v>
      </c>
      <c r="C27" s="3">
        <v>0</v>
      </c>
      <c r="D27" s="86">
        <v>210547</v>
      </c>
      <c r="E27" s="86">
        <v>185565</v>
      </c>
      <c r="F27" s="86">
        <v>286582</v>
      </c>
      <c r="G27" s="86">
        <v>185982</v>
      </c>
      <c r="H27" s="86">
        <v>150098.9</v>
      </c>
      <c r="I27" s="86">
        <v>101980.10151933349</v>
      </c>
      <c r="J27" s="86">
        <v>67336.339833333506</v>
      </c>
      <c r="K27" s="86">
        <v>77550.722716666991</v>
      </c>
      <c r="L27" s="86">
        <v>172820.4</v>
      </c>
      <c r="M27" s="86">
        <v>0</v>
      </c>
      <c r="N27" s="86">
        <v>337847.76899999997</v>
      </c>
      <c r="O27" s="89">
        <f t="shared" si="1"/>
        <v>1776310.2330693342</v>
      </c>
    </row>
    <row r="28" spans="1:15" ht="23.25" customHeight="1">
      <c r="A28" s="43" t="s">
        <v>36</v>
      </c>
      <c r="B28" s="39">
        <v>930000</v>
      </c>
      <c r="C28" s="3">
        <v>0</v>
      </c>
      <c r="D28" s="86">
        <v>0</v>
      </c>
      <c r="E28" s="86">
        <v>4856</v>
      </c>
      <c r="F28" s="86">
        <v>2825</v>
      </c>
      <c r="G28" s="86">
        <v>1233</v>
      </c>
      <c r="H28" s="86">
        <v>7057</v>
      </c>
      <c r="I28" s="86">
        <v>284.99599999999998</v>
      </c>
      <c r="J28" s="86">
        <v>365.303</v>
      </c>
      <c r="K28" s="86">
        <v>169.69299999999998</v>
      </c>
      <c r="L28" s="86">
        <v>0</v>
      </c>
      <c r="M28" s="86">
        <v>336.63</v>
      </c>
      <c r="N28" s="86">
        <v>802444.91399999999</v>
      </c>
      <c r="O28" s="89">
        <f t="shared" si="1"/>
        <v>819572.53599999996</v>
      </c>
    </row>
    <row r="29" spans="1:15" ht="23.25" customHeight="1">
      <c r="A29" s="43" t="s">
        <v>37</v>
      </c>
      <c r="B29" s="39">
        <v>1569366.3</v>
      </c>
      <c r="C29" s="3">
        <v>397</v>
      </c>
      <c r="D29" s="86">
        <v>4.5</v>
      </c>
      <c r="E29" s="86">
        <v>457022</v>
      </c>
      <c r="F29" s="86">
        <v>18</v>
      </c>
      <c r="G29" s="86">
        <v>27282.799999999999</v>
      </c>
      <c r="H29" s="86">
        <v>51620</v>
      </c>
      <c r="I29" s="86">
        <v>179972.34333333335</v>
      </c>
      <c r="J29" s="86">
        <v>184748.90666666668</v>
      </c>
      <c r="K29" s="86">
        <v>426116.40059999999</v>
      </c>
      <c r="L29" s="86">
        <v>420350.09802683326</v>
      </c>
      <c r="M29" s="86">
        <v>1035872.186000002</v>
      </c>
      <c r="N29" s="86">
        <v>644756.98302683153</v>
      </c>
      <c r="O29" s="89">
        <f t="shared" si="1"/>
        <v>3428161.2176536666</v>
      </c>
    </row>
    <row r="30" spans="1:15" ht="23.25" customHeight="1">
      <c r="A30" s="43" t="s">
        <v>67</v>
      </c>
      <c r="B30" s="85"/>
      <c r="C30" s="10"/>
      <c r="D30" s="87"/>
      <c r="E30" s="87">
        <v>0</v>
      </c>
      <c r="F30" s="87"/>
      <c r="G30" s="87"/>
      <c r="H30" s="87"/>
      <c r="I30" s="87"/>
      <c r="J30" s="87"/>
      <c r="K30" s="87"/>
      <c r="L30" s="87"/>
      <c r="M30" s="87"/>
      <c r="N30" s="87"/>
      <c r="O30" s="89">
        <f t="shared" si="1"/>
        <v>0</v>
      </c>
    </row>
    <row r="31" spans="1:15" ht="23.25" customHeight="1">
      <c r="A31" s="44" t="s">
        <v>38</v>
      </c>
      <c r="B31" s="7">
        <f>B4+B20</f>
        <v>64400000</v>
      </c>
      <c r="C31" s="2">
        <f>C20+C4</f>
        <v>8616255.4000000004</v>
      </c>
      <c r="D31" s="2">
        <f t="shared" ref="D31:N31" si="3">D20+D4</f>
        <v>4249567.5</v>
      </c>
      <c r="E31" s="2">
        <f t="shared" si="3"/>
        <v>6098794</v>
      </c>
      <c r="F31" s="2">
        <f t="shared" si="3"/>
        <v>5537252.1137999995</v>
      </c>
      <c r="G31" s="2">
        <f t="shared" si="3"/>
        <v>5915969</v>
      </c>
      <c r="H31" s="2">
        <f t="shared" si="3"/>
        <v>5843750.8756666677</v>
      </c>
      <c r="I31" s="2">
        <f t="shared" si="3"/>
        <v>5559280.828278834</v>
      </c>
      <c r="J31" s="2">
        <f t="shared" si="3"/>
        <v>5771893.5970871672</v>
      </c>
      <c r="K31" s="2">
        <f t="shared" si="3"/>
        <v>6400815.458044501</v>
      </c>
      <c r="L31" s="2">
        <f t="shared" si="3"/>
        <v>5426211.6474618334</v>
      </c>
      <c r="M31" s="2">
        <f t="shared" si="3"/>
        <v>6221011.2575538345</v>
      </c>
      <c r="N31" s="2">
        <f t="shared" si="3"/>
        <v>10107781.841857165</v>
      </c>
      <c r="O31" s="92">
        <f t="shared" si="1"/>
        <v>75748583.519749999</v>
      </c>
    </row>
    <row r="32" spans="1:15" ht="23.25" customHeight="1">
      <c r="A32" s="45" t="s">
        <v>39</v>
      </c>
      <c r="B32" s="38">
        <v>44000</v>
      </c>
      <c r="C32" s="8">
        <v>1911</v>
      </c>
      <c r="D32" s="9">
        <v>2231</v>
      </c>
      <c r="E32" s="9">
        <v>3202</v>
      </c>
      <c r="F32" s="9">
        <v>5744</v>
      </c>
      <c r="G32" s="9">
        <v>23369.5</v>
      </c>
      <c r="H32" s="9">
        <v>7538.7</v>
      </c>
      <c r="I32" s="9">
        <v>692.84375</v>
      </c>
      <c r="J32" s="9">
        <v>0</v>
      </c>
      <c r="K32" s="9">
        <v>263.49650000000003</v>
      </c>
      <c r="L32" s="9">
        <v>0</v>
      </c>
      <c r="M32" s="9">
        <v>0</v>
      </c>
      <c r="N32" s="9">
        <v>0</v>
      </c>
      <c r="O32" s="51">
        <f t="shared" si="1"/>
        <v>44952.540249999998</v>
      </c>
    </row>
    <row r="33" spans="1:15" ht="23.25" customHeight="1">
      <c r="A33" s="45" t="s">
        <v>40</v>
      </c>
      <c r="B33" s="39">
        <v>0</v>
      </c>
      <c r="C33" s="3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51">
        <f t="shared" si="1"/>
        <v>0</v>
      </c>
    </row>
    <row r="34" spans="1:15" ht="23.25" customHeight="1">
      <c r="A34" s="45" t="s">
        <v>41</v>
      </c>
      <c r="B34" s="39">
        <v>0</v>
      </c>
      <c r="C34" s="3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51">
        <f t="shared" si="1"/>
        <v>0</v>
      </c>
    </row>
    <row r="35" spans="1:15" ht="23.25" customHeight="1">
      <c r="A35" s="46" t="s">
        <v>42</v>
      </c>
      <c r="B35" s="40">
        <v>64444000</v>
      </c>
      <c r="C35" s="10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51">
        <f t="shared" si="1"/>
        <v>0</v>
      </c>
    </row>
    <row r="36" spans="1:15" ht="23.25" customHeight="1" thickBot="1">
      <c r="A36" s="47" t="s">
        <v>43</v>
      </c>
      <c r="B36" s="48">
        <f>B31+B32</f>
        <v>64444000</v>
      </c>
      <c r="C36" s="48">
        <f>C31+C32+C33+C34+C35</f>
        <v>8618166.4000000004</v>
      </c>
      <c r="D36" s="48">
        <f t="shared" ref="D36:N36" si="4">D31+D32</f>
        <v>4251798.5</v>
      </c>
      <c r="E36" s="48">
        <f t="shared" si="4"/>
        <v>6101996</v>
      </c>
      <c r="F36" s="48">
        <f t="shared" si="4"/>
        <v>5542996.1137999995</v>
      </c>
      <c r="G36" s="48">
        <f t="shared" si="4"/>
        <v>5939338.5</v>
      </c>
      <c r="H36" s="48">
        <f t="shared" si="4"/>
        <v>5851289.5756666679</v>
      </c>
      <c r="I36" s="48">
        <f t="shared" si="4"/>
        <v>5559973.672028834</v>
      </c>
      <c r="J36" s="48">
        <f t="shared" si="4"/>
        <v>5771893.5970871672</v>
      </c>
      <c r="K36" s="48">
        <f t="shared" si="4"/>
        <v>6401078.9545445014</v>
      </c>
      <c r="L36" s="48">
        <f t="shared" si="4"/>
        <v>5426211.6474618334</v>
      </c>
      <c r="M36" s="48">
        <f t="shared" si="4"/>
        <v>6221011.2575538345</v>
      </c>
      <c r="N36" s="50">
        <f t="shared" si="4"/>
        <v>10107781.841857165</v>
      </c>
      <c r="O36" s="93">
        <f>O4+O20+O32</f>
        <v>75793536.060000002</v>
      </c>
    </row>
    <row r="37" spans="1:15" ht="23.25" customHeight="1">
      <c r="A37" s="12"/>
      <c r="B37" s="13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36"/>
    </row>
    <row r="38" spans="1:15" ht="23.25" customHeight="1">
      <c r="A38" s="12"/>
      <c r="B38" s="13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6"/>
    </row>
    <row r="39" spans="1:15" ht="23.25" customHeight="1">
      <c r="A39" s="12"/>
      <c r="B39" s="13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36"/>
    </row>
    <row r="40" spans="1:15" ht="23.25" customHeight="1">
      <c r="A40" s="12"/>
      <c r="B40" s="13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36"/>
    </row>
    <row r="41" spans="1:15" ht="23.25" customHeight="1">
      <c r="A41" s="12"/>
      <c r="B41" s="13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36"/>
    </row>
    <row r="42" spans="1:15" ht="23.25" customHeight="1">
      <c r="A42" s="12"/>
      <c r="B42" s="13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36"/>
    </row>
    <row r="43" spans="1:15" ht="23.25" customHeight="1">
      <c r="A43" s="12"/>
      <c r="B43" s="13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36"/>
    </row>
    <row r="44" spans="1:15" ht="23.25" customHeight="1">
      <c r="A44" s="12"/>
      <c r="B44" s="13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36"/>
    </row>
    <row r="88" spans="1:15" ht="23.25" customHeight="1">
      <c r="A88" s="14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37"/>
    </row>
    <row r="89" spans="1:15" ht="23.25" customHeight="1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37"/>
    </row>
    <row r="90" spans="1:15" ht="23.25" customHeight="1">
      <c r="A90" s="14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37"/>
    </row>
    <row r="91" spans="1:15" ht="23.25" customHeight="1">
      <c r="A91" s="14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37"/>
    </row>
    <row r="92" spans="1:15" ht="23.25" customHeight="1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37"/>
    </row>
    <row r="93" spans="1:15" ht="23.25" customHeight="1">
      <c r="A93" s="14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37"/>
    </row>
  </sheetData>
  <mergeCells count="1">
    <mergeCell ref="A1:N1"/>
  </mergeCells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8BEF0-ABF0-4B53-AEAF-74C0B31481DA}">
  <dimension ref="A1:Q33"/>
  <sheetViews>
    <sheetView view="pageBreakPreview" zoomScaleNormal="100" zoomScaleSheetLayoutView="100" workbookViewId="0">
      <pane xSplit="1" topLeftCell="K1" activePane="topRight" state="frozen"/>
      <selection pane="topRight" activeCell="Q14" sqref="Q14"/>
    </sheetView>
  </sheetViews>
  <sheetFormatPr defaultRowHeight="15"/>
  <cols>
    <col min="1" max="1" width="29" customWidth="1"/>
    <col min="2" max="2" width="20.7109375" style="58" customWidth="1"/>
    <col min="3" max="14" width="13.28515625" bestFit="1" customWidth="1"/>
    <col min="15" max="15" width="15.5703125" customWidth="1"/>
    <col min="16" max="16" width="16" customWidth="1"/>
    <col min="17" max="17" width="11.28515625" bestFit="1" customWidth="1"/>
  </cols>
  <sheetData>
    <row r="1" spans="1:17" ht="23.25" thickBot="1">
      <c r="A1" s="96" t="s">
        <v>136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</row>
    <row r="2" spans="1:17" s="31" customFormat="1" ht="31.5">
      <c r="A2" s="27"/>
      <c r="B2" s="52" t="s">
        <v>88</v>
      </c>
      <c r="C2" s="28" t="s">
        <v>74</v>
      </c>
      <c r="D2" s="28" t="s">
        <v>74</v>
      </c>
      <c r="E2" s="28" t="s">
        <v>74</v>
      </c>
      <c r="F2" s="28" t="s">
        <v>74</v>
      </c>
      <c r="G2" s="28" t="s">
        <v>74</v>
      </c>
      <c r="H2" s="28" t="s">
        <v>74</v>
      </c>
      <c r="I2" s="28" t="s">
        <v>74</v>
      </c>
      <c r="J2" s="28" t="s">
        <v>74</v>
      </c>
      <c r="K2" s="28" t="s">
        <v>74</v>
      </c>
      <c r="L2" s="28" t="s">
        <v>74</v>
      </c>
      <c r="M2" s="28" t="s">
        <v>74</v>
      </c>
      <c r="N2" s="29" t="s">
        <v>74</v>
      </c>
      <c r="O2" s="30" t="s">
        <v>45</v>
      </c>
    </row>
    <row r="3" spans="1:17" s="31" customFormat="1" ht="15.75">
      <c r="A3" s="32"/>
      <c r="B3" s="53"/>
      <c r="C3" s="33" t="s">
        <v>75</v>
      </c>
      <c r="D3" s="33" t="s">
        <v>76</v>
      </c>
      <c r="E3" s="33" t="s">
        <v>77</v>
      </c>
      <c r="F3" s="33" t="s">
        <v>78</v>
      </c>
      <c r="G3" s="33" t="s">
        <v>79</v>
      </c>
      <c r="H3" s="33" t="s">
        <v>80</v>
      </c>
      <c r="I3" s="33" t="s">
        <v>81</v>
      </c>
      <c r="J3" s="33" t="s">
        <v>82</v>
      </c>
      <c r="K3" s="33" t="s">
        <v>83</v>
      </c>
      <c r="L3" s="33" t="s">
        <v>84</v>
      </c>
      <c r="M3" s="33" t="s">
        <v>85</v>
      </c>
      <c r="N3" s="34" t="s">
        <v>86</v>
      </c>
      <c r="O3" s="35" t="s">
        <v>87</v>
      </c>
      <c r="Q3" s="109"/>
    </row>
    <row r="4" spans="1:17" s="18" customFormat="1">
      <c r="A4" s="20" t="s">
        <v>46</v>
      </c>
      <c r="B4" s="54">
        <v>20498049.195046589</v>
      </c>
      <c r="C4" s="17">
        <f>SUM(C5:C6)</f>
        <v>1586734.163333334</v>
      </c>
      <c r="D4" s="17">
        <f t="shared" ref="D4:N4" si="0">SUM(D5:D6)</f>
        <v>1614242.163333334</v>
      </c>
      <c r="E4" s="17">
        <f t="shared" si="0"/>
        <v>1655093.0883333341</v>
      </c>
      <c r="F4" s="17">
        <f t="shared" si="0"/>
        <v>1726500.4830833348</v>
      </c>
      <c r="G4" s="17">
        <f t="shared" si="0"/>
        <v>1660894.4830833348</v>
      </c>
      <c r="H4" s="17">
        <f t="shared" si="0"/>
        <v>1679700.4830833345</v>
      </c>
      <c r="I4" s="17">
        <f t="shared" si="0"/>
        <v>1632094.8883333344</v>
      </c>
      <c r="J4" s="17">
        <f t="shared" si="0"/>
        <v>1635750.8883333344</v>
      </c>
      <c r="K4" s="17">
        <f t="shared" si="0"/>
        <v>1751061.8883333344</v>
      </c>
      <c r="L4" s="17">
        <f t="shared" si="0"/>
        <v>1785916.5235833339</v>
      </c>
      <c r="M4" s="17">
        <f t="shared" si="0"/>
        <v>1655370.0235833339</v>
      </c>
      <c r="N4" s="17">
        <f t="shared" si="0"/>
        <v>1703587.3835833143</v>
      </c>
      <c r="O4" s="21">
        <f>SUM(C4:N4)</f>
        <v>20086946.45999999</v>
      </c>
      <c r="Q4" s="110"/>
    </row>
    <row r="5" spans="1:17">
      <c r="A5" s="19" t="s">
        <v>47</v>
      </c>
      <c r="B5" s="55">
        <v>15000000</v>
      </c>
      <c r="C5" s="16">
        <v>1118922.9347500007</v>
      </c>
      <c r="D5" s="16">
        <v>1113822.9347500007</v>
      </c>
      <c r="E5" s="16">
        <v>1128850.9347500007</v>
      </c>
      <c r="F5" s="16">
        <v>1284868.9347500009</v>
      </c>
      <c r="G5" s="16">
        <v>1218412.9347500009</v>
      </c>
      <c r="H5" s="16">
        <v>1219345.9347500009</v>
      </c>
      <c r="I5" s="16">
        <v>1211750.9347500009</v>
      </c>
      <c r="J5" s="16">
        <v>1214374.9347500009</v>
      </c>
      <c r="K5" s="16">
        <v>1226383.9347500009</v>
      </c>
      <c r="L5" s="16">
        <v>1356544.1647500009</v>
      </c>
      <c r="M5" s="16">
        <v>1274928.6647500009</v>
      </c>
      <c r="N5" s="24">
        <v>1317936.214750001</v>
      </c>
      <c r="O5" s="21">
        <f t="shared" ref="O5:O32" si="1">SUM(C5:N5)</f>
        <v>14686143.457000012</v>
      </c>
      <c r="Q5" s="110"/>
    </row>
    <row r="6" spans="1:17">
      <c r="A6" s="19" t="s">
        <v>48</v>
      </c>
      <c r="B6" s="55">
        <v>5498049.1950465599</v>
      </c>
      <c r="C6" s="16">
        <v>467811.22858333343</v>
      </c>
      <c r="D6" s="16">
        <v>500419.22858333343</v>
      </c>
      <c r="E6" s="16">
        <v>526242.15358333336</v>
      </c>
      <c r="F6" s="16">
        <v>441631.54833333369</v>
      </c>
      <c r="G6" s="16">
        <v>442481.54833333369</v>
      </c>
      <c r="H6" s="16">
        <v>460354.54833333357</v>
      </c>
      <c r="I6" s="16">
        <v>420343.95358333341</v>
      </c>
      <c r="J6" s="16">
        <v>421375.95358333341</v>
      </c>
      <c r="K6" s="16">
        <v>524677.95358333341</v>
      </c>
      <c r="L6" s="16">
        <v>429372.35883333313</v>
      </c>
      <c r="M6" s="16">
        <v>380441.35883333313</v>
      </c>
      <c r="N6" s="24">
        <v>385651.16883331316</v>
      </c>
      <c r="O6" s="21">
        <f t="shared" si="1"/>
        <v>5400803.0029999828</v>
      </c>
      <c r="Q6" s="110"/>
    </row>
    <row r="7" spans="1:17">
      <c r="A7" s="19"/>
      <c r="B7" s="5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24"/>
      <c r="O7" s="21">
        <f t="shared" si="1"/>
        <v>0</v>
      </c>
      <c r="Q7" s="110"/>
    </row>
    <row r="8" spans="1:17" s="18" customFormat="1">
      <c r="A8" s="20" t="s">
        <v>49</v>
      </c>
      <c r="B8" s="54">
        <f>SUM(B9:B11)</f>
        <v>9646500.5</v>
      </c>
      <c r="C8" s="54">
        <f t="shared" ref="C8:N8" si="2">SUM(C9:C11)</f>
        <v>543006.52328791912</v>
      </c>
      <c r="D8" s="54">
        <f t="shared" si="2"/>
        <v>524571.52328791912</v>
      </c>
      <c r="E8" s="54">
        <f t="shared" si="2"/>
        <v>525200.52328791912</v>
      </c>
      <c r="F8" s="54">
        <f t="shared" si="2"/>
        <v>646599.24245458515</v>
      </c>
      <c r="G8" s="54">
        <f t="shared" si="2"/>
        <v>639911.64412125177</v>
      </c>
      <c r="H8" s="54">
        <f t="shared" si="2"/>
        <v>636238.0457879185</v>
      </c>
      <c r="I8" s="54">
        <f t="shared" si="2"/>
        <v>793910.24245458515</v>
      </c>
      <c r="J8" s="54">
        <f t="shared" si="2"/>
        <v>799834.24245458515</v>
      </c>
      <c r="K8" s="54">
        <f t="shared" si="2"/>
        <v>784417.24245458515</v>
      </c>
      <c r="L8" s="54">
        <f t="shared" si="2"/>
        <v>1065885.3830721765</v>
      </c>
      <c r="M8" s="54">
        <f t="shared" si="2"/>
        <v>994918.68126802996</v>
      </c>
      <c r="N8" s="54">
        <f t="shared" si="2"/>
        <v>1149850.9760685244</v>
      </c>
      <c r="O8" s="54">
        <f>SUM(O9:O11)</f>
        <v>9104344.2699999996</v>
      </c>
      <c r="Q8" s="110"/>
    </row>
    <row r="9" spans="1:17">
      <c r="A9" s="19" t="s">
        <v>50</v>
      </c>
      <c r="B9" s="55">
        <v>3156587.5</v>
      </c>
      <c r="C9" s="16">
        <v>197621.9191212522</v>
      </c>
      <c r="D9" s="16">
        <v>190321.9191212522</v>
      </c>
      <c r="E9" s="16">
        <v>190950.9191212522</v>
      </c>
      <c r="F9" s="16">
        <v>294593.20912125218</v>
      </c>
      <c r="G9" s="16">
        <v>287905.61078791885</v>
      </c>
      <c r="H9" s="16">
        <v>284232.01245458552</v>
      </c>
      <c r="I9" s="16">
        <v>239844.20912125218</v>
      </c>
      <c r="J9" s="16">
        <v>245768.20912125218</v>
      </c>
      <c r="K9" s="16">
        <v>230351.20912125218</v>
      </c>
      <c r="L9" s="16">
        <v>239333.39557217548</v>
      </c>
      <c r="M9" s="16">
        <v>216256.53876803149</v>
      </c>
      <c r="N9" s="24">
        <v>323298.98856852349</v>
      </c>
      <c r="O9" s="21">
        <f t="shared" si="1"/>
        <v>2940478.14</v>
      </c>
      <c r="Q9" s="110"/>
    </row>
    <row r="10" spans="1:17">
      <c r="A10" s="19" t="s">
        <v>51</v>
      </c>
      <c r="B10" s="55">
        <v>6289913</v>
      </c>
      <c r="C10" s="16">
        <v>345384.60416666698</v>
      </c>
      <c r="D10" s="16">
        <v>323114.60416666698</v>
      </c>
      <c r="E10" s="16">
        <v>309171.60416666698</v>
      </c>
      <c r="F10" s="16">
        <v>352006.03333333298</v>
      </c>
      <c r="G10" s="16">
        <v>338169.03333333298</v>
      </c>
      <c r="H10" s="16">
        <v>352006.03333333298</v>
      </c>
      <c r="I10" s="16">
        <v>553753.03333333298</v>
      </c>
      <c r="J10" s="16">
        <v>520401.63333333295</v>
      </c>
      <c r="K10" s="16">
        <v>544406.03333333298</v>
      </c>
      <c r="L10" s="16">
        <v>793576.98750000098</v>
      </c>
      <c r="M10" s="16">
        <v>774918.14249999844</v>
      </c>
      <c r="N10" s="24">
        <v>805139.98750000098</v>
      </c>
      <c r="O10" s="21">
        <f t="shared" si="1"/>
        <v>6012047.7299999986</v>
      </c>
      <c r="Q10" s="110"/>
    </row>
    <row r="11" spans="1:17">
      <c r="A11" s="19" t="s">
        <v>52</v>
      </c>
      <c r="B11" s="55">
        <v>200000</v>
      </c>
      <c r="C11" s="16">
        <v>0</v>
      </c>
      <c r="D11" s="16">
        <v>11135</v>
      </c>
      <c r="E11" s="16">
        <v>25078</v>
      </c>
      <c r="F11" s="16">
        <v>0</v>
      </c>
      <c r="G11" s="16">
        <v>13837</v>
      </c>
      <c r="H11" s="16">
        <v>0</v>
      </c>
      <c r="I11" s="16">
        <v>313</v>
      </c>
      <c r="J11" s="16">
        <v>33664.400000000001</v>
      </c>
      <c r="K11" s="16">
        <v>9660</v>
      </c>
      <c r="L11" s="16">
        <v>32975</v>
      </c>
      <c r="M11" s="16">
        <v>3744</v>
      </c>
      <c r="N11" s="24">
        <v>21412</v>
      </c>
      <c r="O11" s="21">
        <f t="shared" si="1"/>
        <v>151818.4</v>
      </c>
      <c r="Q11" s="110"/>
    </row>
    <row r="12" spans="1:17">
      <c r="A12" s="19"/>
      <c r="B12" s="5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24"/>
      <c r="O12" s="21">
        <f t="shared" si="1"/>
        <v>0</v>
      </c>
      <c r="Q12" s="110"/>
    </row>
    <row r="13" spans="1:17">
      <c r="A13" s="19" t="s">
        <v>53</v>
      </c>
      <c r="B13" s="5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24"/>
      <c r="O13" s="21">
        <f t="shared" si="1"/>
        <v>0</v>
      </c>
      <c r="Q13" s="110"/>
    </row>
    <row r="14" spans="1:17" s="18" customFormat="1">
      <c r="A14" s="20" t="s">
        <v>54</v>
      </c>
      <c r="B14" s="54">
        <v>5500871.8300000001</v>
      </c>
      <c r="C14" s="16">
        <v>77298.885833333406</v>
      </c>
      <c r="D14" s="16">
        <v>151103.88583333342</v>
      </c>
      <c r="E14" s="16">
        <v>295204.14833333343</v>
      </c>
      <c r="F14" s="17">
        <v>382167.88583333336</v>
      </c>
      <c r="G14" s="17">
        <v>407826.88583333336</v>
      </c>
      <c r="H14" s="17">
        <v>426312.83833333338</v>
      </c>
      <c r="I14" s="17">
        <v>603180.79083333339</v>
      </c>
      <c r="J14" s="17">
        <v>432000.88583333336</v>
      </c>
      <c r="K14" s="17">
        <v>567492.7383333334</v>
      </c>
      <c r="L14" s="17">
        <v>659025.88583333348</v>
      </c>
      <c r="M14" s="17">
        <v>626404.39583333349</v>
      </c>
      <c r="N14" s="23">
        <v>801767.78333333239</v>
      </c>
      <c r="O14" s="21">
        <f t="shared" si="1"/>
        <v>5429787.0099999988</v>
      </c>
      <c r="Q14" s="110"/>
    </row>
    <row r="15" spans="1:17" s="18" customFormat="1">
      <c r="A15" s="20" t="s">
        <v>55</v>
      </c>
      <c r="B15" s="54">
        <v>97000</v>
      </c>
      <c r="C15" s="17"/>
      <c r="D15" s="17"/>
      <c r="E15" s="17">
        <v>1401.47</v>
      </c>
      <c r="F15" s="17">
        <v>1458</v>
      </c>
      <c r="G15" s="17">
        <v>2580</v>
      </c>
      <c r="H15" s="17">
        <v>3222</v>
      </c>
      <c r="I15" s="17">
        <v>2541</v>
      </c>
      <c r="J15" s="17">
        <v>36854</v>
      </c>
      <c r="K15" s="17">
        <v>3347</v>
      </c>
      <c r="L15" s="17">
        <v>0</v>
      </c>
      <c r="M15" s="17">
        <v>11591.27</v>
      </c>
      <c r="N15" s="23">
        <v>28393.429999999993</v>
      </c>
      <c r="O15" s="21">
        <f t="shared" si="1"/>
        <v>91388.17</v>
      </c>
      <c r="Q15" s="110"/>
    </row>
    <row r="16" spans="1:17" s="18" customFormat="1">
      <c r="A16" s="20" t="s">
        <v>56</v>
      </c>
      <c r="B16" s="54">
        <v>10978927.254953405</v>
      </c>
      <c r="C16" s="17">
        <v>671074.91833333333</v>
      </c>
      <c r="D16" s="17">
        <v>171024.03666666671</v>
      </c>
      <c r="E16" s="17">
        <v>1038295.8800000012</v>
      </c>
      <c r="F16" s="17">
        <v>533235.33666666667</v>
      </c>
      <c r="G16" s="17">
        <v>745405.27333333355</v>
      </c>
      <c r="H16" s="17">
        <v>1545419.3849999991</v>
      </c>
      <c r="I16" s="17">
        <v>903292.14666666614</v>
      </c>
      <c r="J16" s="17">
        <v>585356.91833333333</v>
      </c>
      <c r="K16" s="17">
        <v>559813.94333333429</v>
      </c>
      <c r="L16" s="17">
        <v>724856.91833333333</v>
      </c>
      <c r="M16" s="17">
        <v>820568.31833333336</v>
      </c>
      <c r="N16" s="23">
        <v>1201504.4049999998</v>
      </c>
      <c r="O16" s="21">
        <f t="shared" si="1"/>
        <v>9499847.4800000004</v>
      </c>
      <c r="Q16" s="110"/>
    </row>
    <row r="17" spans="1:17">
      <c r="A17" s="19" t="s">
        <v>57</v>
      </c>
      <c r="B17" s="55">
        <v>8433556.6525423732</v>
      </c>
      <c r="C17" s="59">
        <v>597911</v>
      </c>
      <c r="D17" s="59">
        <v>149988</v>
      </c>
      <c r="E17" s="59">
        <v>1000764.725000001</v>
      </c>
      <c r="F17" s="16">
        <v>526728</v>
      </c>
      <c r="G17" s="16">
        <v>707365</v>
      </c>
      <c r="H17" s="16">
        <v>1490889.2299999991</v>
      </c>
      <c r="I17" s="16">
        <v>703575.1099999994</v>
      </c>
      <c r="J17" s="16">
        <v>422541</v>
      </c>
      <c r="K17" s="16">
        <v>397170.72500000102</v>
      </c>
      <c r="L17" s="16">
        <v>540851</v>
      </c>
      <c r="M17" s="16">
        <v>637906</v>
      </c>
      <c r="N17" s="24">
        <v>785587.68999999901</v>
      </c>
      <c r="O17" s="21">
        <f t="shared" si="1"/>
        <v>7961277.4800000004</v>
      </c>
      <c r="Q17" s="110"/>
    </row>
    <row r="18" spans="1:17">
      <c r="A18" s="19" t="s">
        <v>58</v>
      </c>
      <c r="B18" s="55">
        <v>2545370.6024110317</v>
      </c>
      <c r="C18" s="59">
        <v>73163.918333333306</v>
      </c>
      <c r="D18" s="59">
        <v>21036.036666666711</v>
      </c>
      <c r="E18" s="59">
        <v>37531.155000000115</v>
      </c>
      <c r="F18" s="16">
        <v>6507.3366666667134</v>
      </c>
      <c r="G18" s="16">
        <v>38040.273333333549</v>
      </c>
      <c r="H18" s="16">
        <v>54530.155000000115</v>
      </c>
      <c r="I18" s="16">
        <v>199717.03666666674</v>
      </c>
      <c r="J18" s="16">
        <v>162815.91833333331</v>
      </c>
      <c r="K18" s="16">
        <v>162643.21833333332</v>
      </c>
      <c r="L18" s="16">
        <v>184005.91833333331</v>
      </c>
      <c r="M18" s="16">
        <v>182662.3183333333</v>
      </c>
      <c r="N18" s="24">
        <v>415916.71500000078</v>
      </c>
      <c r="O18" s="21">
        <f t="shared" si="1"/>
        <v>1538570.0000000012</v>
      </c>
      <c r="Q18" s="110"/>
    </row>
    <row r="19" spans="1:17" s="18" customFormat="1">
      <c r="A19" s="20" t="s">
        <v>59</v>
      </c>
      <c r="B19" s="54">
        <v>9740090</v>
      </c>
      <c r="C19" s="16">
        <f>SUM(C20:C23)</f>
        <v>293598.72299494897</v>
      </c>
      <c r="D19" s="16">
        <f t="shared" ref="D19:O19" si="3">SUM(D20:D23)</f>
        <v>293777.90132828231</v>
      </c>
      <c r="E19" s="16">
        <f t="shared" si="3"/>
        <v>609063.31216161558</v>
      </c>
      <c r="F19" s="16">
        <f t="shared" si="3"/>
        <v>996394.83916666661</v>
      </c>
      <c r="G19" s="16">
        <f t="shared" si="3"/>
        <v>1038792.8391666666</v>
      </c>
      <c r="H19" s="16">
        <f t="shared" si="3"/>
        <v>630800.83916666661</v>
      </c>
      <c r="I19" s="16">
        <f t="shared" si="3"/>
        <v>1040376.2581515135</v>
      </c>
      <c r="J19" s="16">
        <f t="shared" si="3"/>
        <v>887170.31216161558</v>
      </c>
      <c r="K19" s="16">
        <f t="shared" si="3"/>
        <v>1084695.2296616156</v>
      </c>
      <c r="L19" s="16">
        <f>SUM(L20:L23)</f>
        <v>794079.39705556142</v>
      </c>
      <c r="M19" s="16">
        <f t="shared" si="3"/>
        <v>1078587.285989898</v>
      </c>
      <c r="N19" s="16">
        <f t="shared" si="3"/>
        <v>991882.33299494896</v>
      </c>
      <c r="O19" s="16">
        <f t="shared" si="3"/>
        <v>9739219.2699999996</v>
      </c>
      <c r="Q19" s="110"/>
    </row>
    <row r="20" spans="1:17">
      <c r="A20" s="19" t="s">
        <v>69</v>
      </c>
      <c r="B20" s="55">
        <v>230000</v>
      </c>
      <c r="C20" s="59">
        <v>0</v>
      </c>
      <c r="D20" s="59">
        <v>179.17833333333397</v>
      </c>
      <c r="E20" s="59">
        <v>675.58916666666698</v>
      </c>
      <c r="F20" s="16">
        <v>25688.589166666668</v>
      </c>
      <c r="G20" s="16">
        <v>10814.589166666667</v>
      </c>
      <c r="H20" s="16">
        <v>22146.589166666668</v>
      </c>
      <c r="I20" s="16">
        <v>34603.589166666665</v>
      </c>
      <c r="J20" s="16">
        <v>25047.589166666668</v>
      </c>
      <c r="K20" s="16">
        <v>15282.506666666588</v>
      </c>
      <c r="L20" s="16">
        <v>9391.74</v>
      </c>
      <c r="M20" s="16">
        <v>6473</v>
      </c>
      <c r="N20" s="24">
        <v>79692</v>
      </c>
      <c r="O20" s="21">
        <f t="shared" si="1"/>
        <v>229994.95999999993</v>
      </c>
      <c r="Q20" s="110"/>
    </row>
    <row r="21" spans="1:17">
      <c r="A21" s="19" t="s">
        <v>70</v>
      </c>
      <c r="B21" s="55">
        <v>800000</v>
      </c>
      <c r="C21" s="59">
        <v>50000</v>
      </c>
      <c r="D21" s="59">
        <v>50000</v>
      </c>
      <c r="E21" s="59">
        <v>50000</v>
      </c>
      <c r="F21" s="16">
        <v>150000</v>
      </c>
      <c r="G21" s="16">
        <v>150000</v>
      </c>
      <c r="H21" s="16">
        <v>50000</v>
      </c>
      <c r="I21" s="16">
        <v>50000</v>
      </c>
      <c r="J21" s="16">
        <v>50000</v>
      </c>
      <c r="K21" s="16">
        <v>50000</v>
      </c>
      <c r="L21" s="16">
        <v>50000</v>
      </c>
      <c r="M21" s="16">
        <v>50000</v>
      </c>
      <c r="N21" s="24">
        <v>50000</v>
      </c>
      <c r="O21" s="21">
        <f t="shared" si="1"/>
        <v>800000</v>
      </c>
      <c r="Q21" s="110"/>
    </row>
    <row r="22" spans="1:17">
      <c r="A22" s="19" t="s">
        <v>71</v>
      </c>
      <c r="B22" s="55">
        <v>200000</v>
      </c>
      <c r="C22" s="59">
        <v>15934.25</v>
      </c>
      <c r="D22" s="59">
        <v>15934.25</v>
      </c>
      <c r="E22" s="59">
        <v>15934.25</v>
      </c>
      <c r="F22" s="16">
        <v>15934.25</v>
      </c>
      <c r="G22" s="16">
        <v>15934.25</v>
      </c>
      <c r="H22" s="16">
        <v>15934.25</v>
      </c>
      <c r="I22" s="16">
        <v>15934.25</v>
      </c>
      <c r="J22" s="16">
        <v>15934.25</v>
      </c>
      <c r="K22" s="16">
        <v>15934.25</v>
      </c>
      <c r="L22" s="16">
        <v>15934.25</v>
      </c>
      <c r="M22" s="16">
        <v>15934.25</v>
      </c>
      <c r="N22" s="24">
        <v>24723.25</v>
      </c>
      <c r="O22" s="21">
        <f t="shared" si="1"/>
        <v>200000</v>
      </c>
      <c r="Q22" s="110"/>
    </row>
    <row r="23" spans="1:17" s="18" customFormat="1">
      <c r="A23" s="20" t="s">
        <v>60</v>
      </c>
      <c r="B23" s="54">
        <v>8510090</v>
      </c>
      <c r="C23" s="16">
        <v>227664.472994949</v>
      </c>
      <c r="D23" s="16">
        <v>227664.472994949</v>
      </c>
      <c r="E23" s="16">
        <v>542453.47299494897</v>
      </c>
      <c r="F23" s="17">
        <v>804772</v>
      </c>
      <c r="G23" s="17">
        <v>862044</v>
      </c>
      <c r="H23" s="17">
        <v>542720</v>
      </c>
      <c r="I23" s="17">
        <v>939838.41898484691</v>
      </c>
      <c r="J23" s="17">
        <v>796188.47299494897</v>
      </c>
      <c r="K23" s="17">
        <v>1003478.472994949</v>
      </c>
      <c r="L23" s="17">
        <v>718753.40705556143</v>
      </c>
      <c r="M23" s="17">
        <v>1006180.035989898</v>
      </c>
      <c r="N23" s="23">
        <v>837467.08299494896</v>
      </c>
      <c r="O23" s="21">
        <f>SUM(C23:N23)</f>
        <v>8509224.3100000005</v>
      </c>
      <c r="Q23" s="110"/>
    </row>
    <row r="24" spans="1:17" s="18" customFormat="1">
      <c r="A24" s="20"/>
      <c r="B24" s="5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23"/>
      <c r="O24" s="21"/>
      <c r="Q24" s="110"/>
    </row>
    <row r="25" spans="1:17" s="108" customFormat="1" ht="17.25">
      <c r="A25" s="105" t="s">
        <v>61</v>
      </c>
      <c r="B25" s="106">
        <f>B4+B9+B10+B11+B14+B15+B16+B20+B21+B22+B23</f>
        <v>56461438.779999994</v>
      </c>
      <c r="C25" s="107">
        <f>C4+C9+C10+C11+C14+C15+C16+C20+C21+C22+C23</f>
        <v>3171713.2137828693</v>
      </c>
      <c r="D25" s="107">
        <f t="shared" ref="D25:N25" si="4">D4+D9+D10+D11+D14+D15+D16+D20+D21+D22+D23</f>
        <v>2754719.5104495357</v>
      </c>
      <c r="E25" s="107">
        <f t="shared" si="4"/>
        <v>4124258.4221162042</v>
      </c>
      <c r="F25" s="107">
        <f t="shared" si="4"/>
        <v>4286355.787204586</v>
      </c>
      <c r="G25" s="107">
        <f t="shared" si="4"/>
        <v>4495411.1255379207</v>
      </c>
      <c r="H25" s="107">
        <f t="shared" si="4"/>
        <v>4921693.5913712522</v>
      </c>
      <c r="I25" s="107">
        <f t="shared" si="4"/>
        <v>4975395.3264394328</v>
      </c>
      <c r="J25" s="107">
        <f t="shared" si="4"/>
        <v>4376967.2471162016</v>
      </c>
      <c r="K25" s="107">
        <f t="shared" si="4"/>
        <v>4750828.0421162024</v>
      </c>
      <c r="L25" s="107">
        <f>L4+L9+L10+L11+L14+L15+L16+L20+L21+L22+L23</f>
        <v>5029764.1078777388</v>
      </c>
      <c r="M25" s="107">
        <f t="shared" si="4"/>
        <v>5187439.9750079289</v>
      </c>
      <c r="N25" s="107">
        <f t="shared" si="4"/>
        <v>5876986.3109801197</v>
      </c>
      <c r="O25" s="106">
        <f>O4+O8+O14+O15+O16+O20+O21+O22+O23+O24</f>
        <v>53951532.659999989</v>
      </c>
      <c r="Q25" s="110"/>
    </row>
    <row r="26" spans="1:17">
      <c r="A26" s="19"/>
      <c r="B26" s="55"/>
      <c r="C26" s="17"/>
      <c r="D26" s="17"/>
      <c r="E26" s="17"/>
      <c r="F26" s="16"/>
      <c r="G26" s="16"/>
      <c r="H26" s="16"/>
      <c r="I26" s="16"/>
      <c r="J26" s="16"/>
      <c r="K26" s="16"/>
      <c r="L26" s="16"/>
      <c r="M26" s="16"/>
      <c r="N26" s="24"/>
      <c r="O26" s="21">
        <f t="shared" si="1"/>
        <v>0</v>
      </c>
      <c r="Q26" s="110"/>
    </row>
    <row r="27" spans="1:17" s="26" customFormat="1">
      <c r="A27" s="22" t="s">
        <v>62</v>
      </c>
      <c r="B27" s="56">
        <f>B28+B29</f>
        <v>25598651.219999999</v>
      </c>
      <c r="C27" s="56">
        <f t="shared" ref="C27:O27" si="5">C28+C29</f>
        <v>308046.58333333349</v>
      </c>
      <c r="D27" s="56">
        <f t="shared" si="5"/>
        <v>243183.58333333349</v>
      </c>
      <c r="E27" s="56">
        <f t="shared" si="5"/>
        <v>402492.71333333349</v>
      </c>
      <c r="F27" s="56">
        <f>F28+F29</f>
        <v>1760482.5833333335</v>
      </c>
      <c r="G27" s="56">
        <f t="shared" si="5"/>
        <v>1789189.5833333335</v>
      </c>
      <c r="H27" s="56">
        <f t="shared" si="5"/>
        <v>2437690.5833333335</v>
      </c>
      <c r="I27" s="56">
        <f t="shared" si="5"/>
        <v>1303931.7033333327</v>
      </c>
      <c r="J27" s="56">
        <f t="shared" si="5"/>
        <v>1392118.7033333327</v>
      </c>
      <c r="K27" s="56">
        <f t="shared" si="5"/>
        <v>1498826.7033333327</v>
      </c>
      <c r="L27" s="56">
        <f t="shared" si="5"/>
        <v>2123922.3100000005</v>
      </c>
      <c r="M27" s="56">
        <f t="shared" si="5"/>
        <v>2120444.6500000004</v>
      </c>
      <c r="N27" s="56">
        <f t="shared" si="5"/>
        <v>2071976.8500000006</v>
      </c>
      <c r="O27" s="56">
        <f t="shared" si="5"/>
        <v>17452306.550000001</v>
      </c>
      <c r="Q27" s="110"/>
    </row>
    <row r="28" spans="1:17">
      <c r="A28" s="19" t="s">
        <v>63</v>
      </c>
      <c r="B28" s="55">
        <v>7298651.2199999997</v>
      </c>
      <c r="C28" s="59">
        <v>308046.58333333349</v>
      </c>
      <c r="D28" s="59">
        <v>243183.58333333349</v>
      </c>
      <c r="E28" s="59">
        <v>402492.71333333349</v>
      </c>
      <c r="F28" s="16">
        <v>362757.58333333349</v>
      </c>
      <c r="G28" s="16">
        <v>628868.58333333349</v>
      </c>
      <c r="H28" s="16">
        <v>904236.58333333349</v>
      </c>
      <c r="I28" s="16">
        <v>637168.70333333279</v>
      </c>
      <c r="J28" s="16">
        <v>657430.70333333279</v>
      </c>
      <c r="K28" s="16">
        <v>644598.70333333279</v>
      </c>
      <c r="L28" s="16">
        <v>833489.9733333335</v>
      </c>
      <c r="M28" s="16">
        <v>837747.88333333354</v>
      </c>
      <c r="N28" s="24">
        <v>723503.45333333348</v>
      </c>
      <c r="O28" s="21">
        <f t="shared" si="1"/>
        <v>7183525.0499999998</v>
      </c>
      <c r="Q28" s="110"/>
    </row>
    <row r="29" spans="1:17">
      <c r="A29" s="19" t="s">
        <v>64</v>
      </c>
      <c r="B29" s="55">
        <f>B30+B31+B32</f>
        <v>18300000</v>
      </c>
      <c r="C29" s="55">
        <f t="shared" ref="C29:O29" si="6">C30+C31+C32</f>
        <v>0</v>
      </c>
      <c r="D29" s="55">
        <f t="shared" si="6"/>
        <v>0</v>
      </c>
      <c r="E29" s="55">
        <f t="shared" si="6"/>
        <v>0</v>
      </c>
      <c r="F29" s="55">
        <f t="shared" si="6"/>
        <v>1397725</v>
      </c>
      <c r="G29" s="55">
        <f t="shared" si="6"/>
        <v>1160321</v>
      </c>
      <c r="H29" s="55">
        <f t="shared" si="6"/>
        <v>1533454</v>
      </c>
      <c r="I29" s="55">
        <f t="shared" si="6"/>
        <v>666763</v>
      </c>
      <c r="J29" s="55">
        <f t="shared" si="6"/>
        <v>734688</v>
      </c>
      <c r="K29" s="55">
        <f t="shared" si="6"/>
        <v>854228</v>
      </c>
      <c r="L29" s="55">
        <f t="shared" si="6"/>
        <v>1290432.3366666669</v>
      </c>
      <c r="M29" s="55">
        <f t="shared" si="6"/>
        <v>1282696.7666666671</v>
      </c>
      <c r="N29" s="55">
        <f t="shared" si="6"/>
        <v>1348473.396666667</v>
      </c>
      <c r="O29" s="55">
        <f t="shared" si="6"/>
        <v>10268781.500000002</v>
      </c>
      <c r="Q29" s="110"/>
    </row>
    <row r="30" spans="1:17">
      <c r="A30" s="19" t="s">
        <v>72</v>
      </c>
      <c r="B30" s="55">
        <v>12900000</v>
      </c>
      <c r="C30" s="16"/>
      <c r="D30" s="16"/>
      <c r="E30" s="16"/>
      <c r="F30" s="16">
        <v>1045510</v>
      </c>
      <c r="G30" s="16">
        <v>587949</v>
      </c>
      <c r="H30" s="16">
        <v>785641</v>
      </c>
      <c r="I30" s="16">
        <v>568742</v>
      </c>
      <c r="J30" s="16">
        <v>689574</v>
      </c>
      <c r="K30" s="16">
        <v>739963</v>
      </c>
      <c r="L30" s="16">
        <v>574001.53666666697</v>
      </c>
      <c r="M30" s="16">
        <v>588105.76666666695</v>
      </c>
      <c r="N30" s="24">
        <v>630000.39666666696</v>
      </c>
      <c r="O30" s="21">
        <f t="shared" si="1"/>
        <v>6209486.7000000011</v>
      </c>
      <c r="Q30" s="110"/>
    </row>
    <row r="31" spans="1:17">
      <c r="A31" s="19" t="s">
        <v>73</v>
      </c>
      <c r="B31" s="55">
        <v>2400000</v>
      </c>
      <c r="C31" s="16"/>
      <c r="D31" s="16"/>
      <c r="E31" s="16"/>
      <c r="F31" s="16">
        <v>95802</v>
      </c>
      <c r="G31" s="16">
        <v>286802</v>
      </c>
      <c r="H31" s="16">
        <v>85446</v>
      </c>
      <c r="I31" s="16">
        <v>98021</v>
      </c>
      <c r="J31" s="16">
        <v>45114</v>
      </c>
      <c r="K31" s="16">
        <v>114265</v>
      </c>
      <c r="L31" s="16">
        <v>171140.8</v>
      </c>
      <c r="M31" s="16">
        <v>136487</v>
      </c>
      <c r="N31" s="24">
        <v>157321.88558298489</v>
      </c>
      <c r="O31" s="21">
        <f t="shared" si="1"/>
        <v>1190399.6855829849</v>
      </c>
      <c r="Q31" s="110"/>
    </row>
    <row r="32" spans="1:17">
      <c r="A32" s="19" t="s">
        <v>65</v>
      </c>
      <c r="B32" s="55">
        <v>3000000</v>
      </c>
      <c r="C32" s="16"/>
      <c r="D32" s="16"/>
      <c r="E32" s="16"/>
      <c r="F32" s="16">
        <v>256413</v>
      </c>
      <c r="G32" s="16">
        <v>285570</v>
      </c>
      <c r="H32" s="16">
        <v>662367</v>
      </c>
      <c r="I32" s="16">
        <v>0</v>
      </c>
      <c r="J32" s="16">
        <v>0</v>
      </c>
      <c r="K32" s="16">
        <v>0</v>
      </c>
      <c r="L32" s="16">
        <v>545290</v>
      </c>
      <c r="M32" s="16">
        <v>558104</v>
      </c>
      <c r="N32" s="24">
        <v>561151.11441701511</v>
      </c>
      <c r="O32" s="21">
        <f t="shared" si="1"/>
        <v>2868895.1144170151</v>
      </c>
      <c r="Q32" s="110"/>
    </row>
    <row r="33" spans="1:17" s="26" customFormat="1" ht="15.75" thickBot="1">
      <c r="A33" s="25" t="s">
        <v>66</v>
      </c>
      <c r="B33" s="57">
        <f>B25+B27</f>
        <v>82060090</v>
      </c>
      <c r="C33" s="57">
        <f t="shared" ref="C33:N33" si="7">C25+C27</f>
        <v>3479759.7971162028</v>
      </c>
      <c r="D33" s="57">
        <f t="shared" si="7"/>
        <v>2997903.0937828692</v>
      </c>
      <c r="E33" s="57">
        <f t="shared" si="7"/>
        <v>4526751.135449538</v>
      </c>
      <c r="F33" s="57">
        <f t="shared" si="7"/>
        <v>6046838.3705379199</v>
      </c>
      <c r="G33" s="57">
        <f t="shared" si="7"/>
        <v>6284600.7088712547</v>
      </c>
      <c r="H33" s="57">
        <f t="shared" si="7"/>
        <v>7359384.1747045852</v>
      </c>
      <c r="I33" s="57">
        <f t="shared" si="7"/>
        <v>6279327.0297727659</v>
      </c>
      <c r="J33" s="57">
        <f t="shared" si="7"/>
        <v>5769085.9504495338</v>
      </c>
      <c r="K33" s="57">
        <f t="shared" si="7"/>
        <v>6249654.7454495355</v>
      </c>
      <c r="L33" s="57">
        <f t="shared" si="7"/>
        <v>7153686.4178777393</v>
      </c>
      <c r="M33" s="57">
        <f t="shared" si="7"/>
        <v>7307884.6250079293</v>
      </c>
      <c r="N33" s="57">
        <f t="shared" si="7"/>
        <v>7948963.1609801203</v>
      </c>
      <c r="O33" s="57">
        <f>O25+O27</f>
        <v>71403839.209999993</v>
      </c>
      <c r="Q33" s="110"/>
    </row>
  </sheetData>
  <mergeCells count="1">
    <mergeCell ref="A1:O1"/>
  </mergeCells>
  <phoneticPr fontId="11" type="noConversion"/>
  <pageMargins left="0.7" right="0.7" top="0.75" bottom="0.75" header="0.3" footer="0.3"/>
  <pageSetup scale="3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F84A-7D09-4FE0-A0CB-F17764A1DAE2}">
  <dimension ref="A1:C51"/>
  <sheetViews>
    <sheetView workbookViewId="0">
      <selection activeCell="B42" sqref="B42"/>
    </sheetView>
  </sheetViews>
  <sheetFormatPr defaultColWidth="9.28515625" defaultRowHeight="15"/>
  <cols>
    <col min="1" max="1" width="43.7109375" bestFit="1" customWidth="1"/>
    <col min="2" max="2" width="23" style="73" customWidth="1"/>
    <col min="3" max="3" width="16.85546875" customWidth="1"/>
  </cols>
  <sheetData>
    <row r="1" spans="1:3" ht="16.5" thickBot="1">
      <c r="A1" s="100" t="s">
        <v>134</v>
      </c>
      <c r="B1" s="100"/>
      <c r="C1" s="100"/>
    </row>
    <row r="2" spans="1:3">
      <c r="A2" s="103"/>
      <c r="B2" s="101" t="s">
        <v>135</v>
      </c>
      <c r="C2" s="98" t="s">
        <v>133</v>
      </c>
    </row>
    <row r="3" spans="1:3">
      <c r="A3" s="104"/>
      <c r="B3" s="102"/>
      <c r="C3" s="99"/>
    </row>
    <row r="4" spans="1:3" ht="18.75">
      <c r="A4" s="61"/>
      <c r="B4" s="77"/>
      <c r="C4" s="60"/>
    </row>
    <row r="5" spans="1:3" s="75" customFormat="1">
      <c r="A5" s="62" t="s">
        <v>89</v>
      </c>
      <c r="B5" s="63">
        <v>69800000</v>
      </c>
      <c r="C5" s="74">
        <v>79807878.319750011</v>
      </c>
    </row>
    <row r="6" spans="1:3">
      <c r="A6" s="64" t="s">
        <v>90</v>
      </c>
      <c r="B6" s="65">
        <v>64400000</v>
      </c>
      <c r="C6" s="60">
        <v>75748583.519750014</v>
      </c>
    </row>
    <row r="7" spans="1:3">
      <c r="A7" s="66" t="s">
        <v>91</v>
      </c>
      <c r="B7" s="76">
        <v>53774153.600000001</v>
      </c>
      <c r="C7" s="60">
        <v>64507306.638541006</v>
      </c>
    </row>
    <row r="8" spans="1:3">
      <c r="A8" s="66" t="s">
        <v>92</v>
      </c>
      <c r="B8" s="76">
        <v>10625846.4</v>
      </c>
      <c r="C8" s="60">
        <v>11241276.881209003</v>
      </c>
    </row>
    <row r="9" spans="1:3">
      <c r="A9" s="67" t="s">
        <v>93</v>
      </c>
      <c r="B9" s="65">
        <v>5400000</v>
      </c>
      <c r="C9" s="60">
        <v>4059294.8</v>
      </c>
    </row>
    <row r="10" spans="1:3">
      <c r="A10" s="68" t="s">
        <v>94</v>
      </c>
      <c r="B10" s="76">
        <v>2400000</v>
      </c>
      <c r="C10" s="60">
        <v>1190399.6855829849</v>
      </c>
    </row>
    <row r="11" spans="1:3">
      <c r="A11" s="68" t="s">
        <v>95</v>
      </c>
      <c r="B11" s="76">
        <v>3000000</v>
      </c>
      <c r="C11" s="60">
        <v>2868895.1144170151</v>
      </c>
    </row>
    <row r="12" spans="1:3">
      <c r="A12" s="67" t="s">
        <v>96</v>
      </c>
      <c r="B12" s="76">
        <v>0</v>
      </c>
      <c r="C12" s="60"/>
    </row>
    <row r="13" spans="1:3">
      <c r="A13" s="68" t="s">
        <v>97</v>
      </c>
      <c r="B13" s="76">
        <v>0</v>
      </c>
      <c r="C13" s="60">
        <v>0</v>
      </c>
    </row>
    <row r="14" spans="1:3">
      <c r="A14" s="67" t="s">
        <v>98</v>
      </c>
      <c r="B14" s="69"/>
      <c r="C14" s="60">
        <v>0</v>
      </c>
    </row>
    <row r="15" spans="1:3" s="75" customFormat="1">
      <c r="A15" s="62" t="s">
        <v>99</v>
      </c>
      <c r="B15" s="63">
        <v>82060090</v>
      </c>
      <c r="C15" s="74">
        <v>71403839.209999979</v>
      </c>
    </row>
    <row r="16" spans="1:3">
      <c r="A16" s="67" t="s">
        <v>100</v>
      </c>
      <c r="B16" s="65">
        <v>56461438.780000001</v>
      </c>
      <c r="C16" s="60">
        <v>53951532.659999989</v>
      </c>
    </row>
    <row r="17" spans="1:3">
      <c r="A17" s="66" t="s">
        <v>101</v>
      </c>
      <c r="B17" s="76">
        <v>42661438.780000001</v>
      </c>
      <c r="C17" s="60">
        <v>44492342.679999992</v>
      </c>
    </row>
    <row r="18" spans="1:3">
      <c r="A18" s="66" t="s">
        <v>102</v>
      </c>
      <c r="B18" s="76">
        <v>13800000</v>
      </c>
      <c r="C18" s="60">
        <v>9499847.4800000004</v>
      </c>
    </row>
    <row r="19" spans="1:3">
      <c r="A19" s="70" t="s">
        <v>103</v>
      </c>
      <c r="B19" s="76">
        <v>10200000</v>
      </c>
      <c r="C19" s="60">
        <v>7961277.4800000004</v>
      </c>
    </row>
    <row r="20" spans="1:3">
      <c r="A20" s="67" t="s">
        <v>104</v>
      </c>
      <c r="B20" s="76">
        <v>25598651.219999999</v>
      </c>
      <c r="C20" s="60">
        <v>17452306.550000001</v>
      </c>
    </row>
    <row r="21" spans="1:3">
      <c r="A21" s="67"/>
      <c r="B21" s="69"/>
      <c r="C21" s="60"/>
    </row>
    <row r="22" spans="1:3" s="75" customFormat="1">
      <c r="A22" s="62" t="s">
        <v>105</v>
      </c>
      <c r="B22" s="63">
        <v>7938561.2199999988</v>
      </c>
      <c r="C22" s="74">
        <v>21797050.859750025</v>
      </c>
    </row>
    <row r="23" spans="1:3">
      <c r="A23" s="67"/>
      <c r="B23" s="69"/>
      <c r="C23" s="60"/>
    </row>
    <row r="24" spans="1:3" s="75" customFormat="1">
      <c r="A24" s="62" t="s">
        <v>106</v>
      </c>
      <c r="B24" s="63">
        <v>-12260090</v>
      </c>
      <c r="C24" s="74">
        <v>8404039.1097500324</v>
      </c>
    </row>
    <row r="25" spans="1:3">
      <c r="A25" s="70" t="s">
        <v>107</v>
      </c>
      <c r="B25" s="65">
        <v>-17660090</v>
      </c>
      <c r="C25" s="60">
        <v>4344744.3097500354</v>
      </c>
    </row>
    <row r="26" spans="1:3">
      <c r="A26" s="67"/>
      <c r="B26" s="69">
        <v>0</v>
      </c>
      <c r="C26" s="60">
        <v>1.862645149230957E-8</v>
      </c>
    </row>
    <row r="27" spans="1:3" s="75" customFormat="1">
      <c r="A27" s="62" t="s">
        <v>108</v>
      </c>
      <c r="B27" s="63">
        <v>12260090</v>
      </c>
      <c r="C27" s="74">
        <v>-8404039.1097500138</v>
      </c>
    </row>
    <row r="28" spans="1:3">
      <c r="A28" s="62" t="s">
        <v>109</v>
      </c>
      <c r="B28" s="65">
        <v>900000</v>
      </c>
      <c r="C28" s="60">
        <v>9235139.8902499862</v>
      </c>
    </row>
    <row r="29" spans="1:3">
      <c r="A29" s="62" t="s">
        <v>110</v>
      </c>
      <c r="B29" s="65">
        <v>900000</v>
      </c>
      <c r="C29" s="60">
        <v>-304575.96000001533</v>
      </c>
    </row>
    <row r="30" spans="1:3">
      <c r="A30" s="67" t="s">
        <v>111</v>
      </c>
      <c r="B30" s="76">
        <v>0</v>
      </c>
      <c r="C30" s="60">
        <v>742809.43042917969</v>
      </c>
    </row>
    <row r="31" spans="1:3">
      <c r="A31" s="67" t="s">
        <v>112</v>
      </c>
      <c r="B31" s="76"/>
      <c r="C31" s="60">
        <v>0</v>
      </c>
    </row>
    <row r="32" spans="1:3">
      <c r="A32" s="67" t="s">
        <v>113</v>
      </c>
      <c r="B32" s="76"/>
      <c r="C32" s="60">
        <v>0</v>
      </c>
    </row>
    <row r="33" spans="1:3">
      <c r="A33" s="67" t="s">
        <v>114</v>
      </c>
      <c r="B33" s="76">
        <v>2000000</v>
      </c>
      <c r="C33" s="60">
        <v>605000</v>
      </c>
    </row>
    <row r="34" spans="1:3">
      <c r="A34" s="67" t="s">
        <v>115</v>
      </c>
      <c r="B34" s="76">
        <v>-10000000</v>
      </c>
      <c r="C34" s="60">
        <v>-3152556.390429195</v>
      </c>
    </row>
    <row r="35" spans="1:3">
      <c r="A35" s="67" t="s">
        <v>116</v>
      </c>
      <c r="B35" s="76">
        <v>5900000</v>
      </c>
      <c r="C35" s="60">
        <v>437836</v>
      </c>
    </row>
    <row r="36" spans="1:3">
      <c r="A36" s="67" t="s">
        <v>117</v>
      </c>
      <c r="B36" s="76">
        <v>3000000</v>
      </c>
      <c r="C36" s="60">
        <v>1062335</v>
      </c>
    </row>
    <row r="37" spans="1:3">
      <c r="A37" s="62" t="s">
        <v>118</v>
      </c>
      <c r="B37" s="63">
        <v>8554090</v>
      </c>
      <c r="C37" s="60">
        <v>9539715.8502500001</v>
      </c>
    </row>
    <row r="38" spans="1:3">
      <c r="A38" s="67" t="s">
        <v>119</v>
      </c>
      <c r="B38" s="76"/>
      <c r="C38" s="60">
        <v>0</v>
      </c>
    </row>
    <row r="39" spans="1:3">
      <c r="A39" s="67" t="s">
        <v>120</v>
      </c>
      <c r="B39" s="76"/>
      <c r="C39" s="60">
        <v>0</v>
      </c>
    </row>
    <row r="40" spans="1:3">
      <c r="A40" s="67" t="s">
        <v>121</v>
      </c>
      <c r="B40" s="76">
        <v>44000</v>
      </c>
      <c r="C40" s="60">
        <v>44952.540249999998</v>
      </c>
    </row>
    <row r="41" spans="1:3">
      <c r="A41" s="67" t="s">
        <v>122</v>
      </c>
      <c r="B41" s="76"/>
      <c r="C41" s="60">
        <v>0</v>
      </c>
    </row>
    <row r="42" spans="1:3">
      <c r="A42" s="68" t="s">
        <v>123</v>
      </c>
      <c r="B42" s="76">
        <v>8510090</v>
      </c>
      <c r="C42" s="60">
        <v>10521946.310000001</v>
      </c>
    </row>
    <row r="43" spans="1:3">
      <c r="A43" s="67" t="s">
        <v>124</v>
      </c>
      <c r="B43" s="76">
        <v>0</v>
      </c>
      <c r="C43" s="60">
        <v>-1027183</v>
      </c>
    </row>
    <row r="44" spans="1:3" s="75" customFormat="1">
      <c r="A44" s="62" t="s">
        <v>125</v>
      </c>
      <c r="B44" s="63">
        <v>2850000</v>
      </c>
      <c r="C44" s="74">
        <v>-17639178.999999996</v>
      </c>
    </row>
    <row r="45" spans="1:3">
      <c r="A45" s="67" t="s">
        <v>126</v>
      </c>
      <c r="B45" s="76">
        <v>0</v>
      </c>
      <c r="C45" s="60">
        <v>0</v>
      </c>
    </row>
    <row r="46" spans="1:3">
      <c r="A46" s="67" t="s">
        <v>127</v>
      </c>
      <c r="B46" s="76">
        <v>0</v>
      </c>
      <c r="C46" s="60"/>
    </row>
    <row r="47" spans="1:3">
      <c r="A47" s="67" t="s">
        <v>128</v>
      </c>
      <c r="B47" s="76">
        <v>24850000</v>
      </c>
      <c r="C47" s="60">
        <v>0</v>
      </c>
    </row>
    <row r="48" spans="1:3">
      <c r="A48" s="67" t="s">
        <v>129</v>
      </c>
      <c r="B48" s="76">
        <v>12900000</v>
      </c>
      <c r="C48" s="60">
        <v>6209486.7000000011</v>
      </c>
    </row>
    <row r="49" spans="1:3">
      <c r="A49" s="67" t="s">
        <v>130</v>
      </c>
      <c r="B49" s="76">
        <v>-37400000</v>
      </c>
      <c r="C49" s="60">
        <v>-24247058</v>
      </c>
    </row>
    <row r="50" spans="1:3">
      <c r="A50" s="67" t="s">
        <v>131</v>
      </c>
      <c r="B50" s="76">
        <v>0</v>
      </c>
      <c r="C50" s="60"/>
    </row>
    <row r="51" spans="1:3" ht="15.75" thickBot="1">
      <c r="A51" s="71" t="s">
        <v>132</v>
      </c>
      <c r="B51" s="78">
        <v>2500000</v>
      </c>
      <c r="C51" s="72">
        <v>398392.3</v>
      </c>
    </row>
  </sheetData>
  <mergeCells count="4">
    <mergeCell ref="C2:C3"/>
    <mergeCell ref="A1:C1"/>
    <mergeCell ref="B2:B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REV 2025</vt:lpstr>
      <vt:lpstr>EXPEN 2025</vt:lpstr>
      <vt:lpstr>FISCAL OPE 2025</vt:lpstr>
      <vt:lpstr>'EXPEN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Thipsouda Douangdy</dc:creator>
  <cp:lastModifiedBy>MOF</cp:lastModifiedBy>
  <cp:lastPrinted>2026-01-14T03:30:57Z</cp:lastPrinted>
  <dcterms:created xsi:type="dcterms:W3CDTF">2026-01-13T16:25:47Z</dcterms:created>
  <dcterms:modified xsi:type="dcterms:W3CDTF">2026-10-01T02:14:31Z</dcterms:modified>
</cp:coreProperties>
</file>