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l IMF Data update 7.12.2011\2022\"/>
    </mc:Choice>
  </mc:AlternateContent>
  <xr:revisionPtr revIDLastSave="0" documentId="13_ncr:1_{7501CB1F-0D60-4A6B-BB04-36B0C453752B}" xr6:coauthVersionLast="45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Statement I_12-14-2022" sheetId="9" r:id="rId1"/>
    <sheet name="Table 1_Revenue_12-14-2022" sheetId="5" r:id="rId2"/>
    <sheet name="Table 2_Total Exp._12-14-2022" sheetId="10" r:id="rId3"/>
    <sheet name="Table 3_A and L_12-14-2022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" i="6" l="1"/>
  <c r="AL4" i="6"/>
  <c r="AM4" i="6"/>
  <c r="AN4" i="6"/>
  <c r="AK5" i="6"/>
  <c r="AL5" i="6"/>
  <c r="AM5" i="6"/>
  <c r="AN5" i="6"/>
  <c r="AK6" i="6"/>
  <c r="AL6" i="6"/>
  <c r="AM6" i="6"/>
  <c r="AN6" i="6"/>
  <c r="AK7" i="6"/>
  <c r="AL7" i="6"/>
  <c r="AM7" i="6"/>
  <c r="AN7" i="6"/>
  <c r="AK8" i="6"/>
  <c r="AL8" i="6"/>
  <c r="AM8" i="6"/>
  <c r="AN8" i="6"/>
  <c r="AK43" i="6"/>
  <c r="AL43" i="6"/>
  <c r="AM43" i="6"/>
  <c r="AN43" i="6"/>
  <c r="AK44" i="6"/>
  <c r="AL44" i="6"/>
  <c r="AM44" i="6"/>
  <c r="AN44" i="6"/>
  <c r="AK45" i="6"/>
  <c r="AL45" i="6"/>
  <c r="AM45" i="6"/>
  <c r="AN45" i="6"/>
  <c r="AK46" i="6"/>
  <c r="AL46" i="6"/>
  <c r="AM46" i="6"/>
  <c r="AN46" i="6"/>
  <c r="AK47" i="6"/>
  <c r="AL47" i="6"/>
  <c r="AM47" i="6"/>
  <c r="AN47" i="6"/>
  <c r="AK48" i="6"/>
  <c r="AL48" i="6"/>
  <c r="AM48" i="6"/>
  <c r="AN48" i="6"/>
  <c r="AK49" i="6"/>
  <c r="AL49" i="6"/>
  <c r="AM49" i="6"/>
  <c r="AN49" i="6"/>
  <c r="AK50" i="6"/>
  <c r="AL50" i="6"/>
  <c r="AM50" i="6"/>
  <c r="AN50" i="6"/>
  <c r="AK51" i="6"/>
  <c r="AL51" i="6"/>
  <c r="AM51" i="6"/>
  <c r="AN51" i="6"/>
  <c r="AK52" i="6"/>
  <c r="AL52" i="6"/>
  <c r="AM52" i="6"/>
  <c r="AN52" i="6"/>
  <c r="AK53" i="6"/>
  <c r="AL53" i="6"/>
  <c r="AM53" i="6"/>
  <c r="AN53" i="6"/>
  <c r="AK54" i="6"/>
  <c r="AL54" i="6"/>
  <c r="AM54" i="6"/>
  <c r="AN54" i="6"/>
  <c r="AK55" i="6"/>
  <c r="AL55" i="6"/>
  <c r="AM55" i="6"/>
  <c r="AN55" i="6"/>
  <c r="AK56" i="6"/>
  <c r="AL56" i="6"/>
  <c r="AM56" i="6"/>
  <c r="AN56" i="6"/>
  <c r="AK57" i="6"/>
  <c r="AL57" i="6"/>
  <c r="AM57" i="6"/>
  <c r="AN57" i="6"/>
  <c r="AK58" i="6"/>
  <c r="AL58" i="6"/>
  <c r="AM58" i="6"/>
  <c r="AN58" i="6"/>
  <c r="AK59" i="6"/>
  <c r="AL59" i="6"/>
  <c r="AM59" i="6"/>
  <c r="AN59" i="6"/>
  <c r="AK60" i="6"/>
  <c r="AL60" i="6"/>
  <c r="AM60" i="6"/>
  <c r="AN60" i="6"/>
  <c r="AK61" i="6"/>
  <c r="AL61" i="6"/>
  <c r="AM61" i="6"/>
  <c r="AN61" i="6"/>
  <c r="AK62" i="6"/>
  <c r="AL62" i="6"/>
  <c r="AM62" i="6"/>
  <c r="AN62" i="6"/>
  <c r="AK63" i="6"/>
  <c r="AL63" i="6"/>
  <c r="AM63" i="6"/>
  <c r="AN63" i="6"/>
  <c r="AK64" i="6"/>
  <c r="AL64" i="6"/>
  <c r="AM64" i="6"/>
  <c r="AN64" i="6"/>
  <c r="AK65" i="6"/>
  <c r="AL65" i="6"/>
  <c r="AM65" i="6"/>
  <c r="AN65" i="6"/>
  <c r="AK66" i="6"/>
  <c r="AL66" i="6"/>
  <c r="AM66" i="6"/>
  <c r="AN66" i="6"/>
  <c r="AK67" i="6"/>
  <c r="AL67" i="6"/>
  <c r="AM67" i="6"/>
  <c r="AN67" i="6"/>
  <c r="AK68" i="6"/>
  <c r="AL68" i="6"/>
  <c r="AM68" i="6"/>
  <c r="AN68" i="6"/>
  <c r="AK69" i="6"/>
  <c r="AL69" i="6"/>
  <c r="AM69" i="6"/>
  <c r="AN69" i="6"/>
  <c r="AK70" i="6"/>
  <c r="AL70" i="6"/>
  <c r="AM70" i="6"/>
  <c r="AN70" i="6"/>
  <c r="AK71" i="6"/>
  <c r="AL71" i="6"/>
  <c r="AM71" i="6"/>
  <c r="AN71" i="6"/>
  <c r="AK72" i="6"/>
  <c r="AL72" i="6"/>
  <c r="AM72" i="6"/>
  <c r="AN72" i="6"/>
  <c r="AK73" i="6"/>
  <c r="AL73" i="6"/>
  <c r="AM73" i="6"/>
  <c r="AN73" i="6"/>
  <c r="AK74" i="6"/>
  <c r="AL74" i="6"/>
  <c r="AM74" i="6"/>
  <c r="AN74" i="6"/>
  <c r="AK75" i="6"/>
  <c r="AL75" i="6"/>
  <c r="AM75" i="6"/>
  <c r="AN75" i="6"/>
  <c r="AK76" i="6"/>
  <c r="AL76" i="6"/>
  <c r="AM76" i="6"/>
  <c r="AN76" i="6"/>
  <c r="AK77" i="6"/>
  <c r="AL77" i="6"/>
  <c r="AM77" i="6"/>
  <c r="AN77" i="6"/>
  <c r="AK78" i="6"/>
  <c r="AL78" i="6"/>
  <c r="AM78" i="6"/>
  <c r="AN78" i="6"/>
  <c r="AK79" i="6"/>
  <c r="AL79" i="6"/>
  <c r="AM79" i="6"/>
  <c r="AN79" i="6"/>
  <c r="AK80" i="6"/>
  <c r="AL80" i="6"/>
  <c r="AM80" i="6"/>
  <c r="AN80" i="6"/>
  <c r="AK81" i="6"/>
  <c r="AL81" i="6"/>
  <c r="AM81" i="6"/>
  <c r="AN81" i="6"/>
  <c r="AK82" i="6"/>
  <c r="AL82" i="6"/>
  <c r="AM82" i="6"/>
  <c r="AN82" i="6"/>
  <c r="AK83" i="6"/>
  <c r="AL83" i="6"/>
  <c r="AM83" i="6"/>
  <c r="AN83" i="6"/>
  <c r="AK84" i="6"/>
  <c r="AL84" i="6"/>
  <c r="AM84" i="6"/>
  <c r="AN84" i="6"/>
  <c r="AK85" i="6"/>
  <c r="AL85" i="6"/>
  <c r="AM85" i="6"/>
  <c r="AN85" i="6"/>
  <c r="AK86" i="6"/>
  <c r="AL86" i="6"/>
  <c r="AM86" i="6"/>
  <c r="AN86" i="6"/>
  <c r="AK87" i="6"/>
  <c r="AL87" i="6"/>
  <c r="AM87" i="6"/>
  <c r="AN87" i="6"/>
  <c r="AK88" i="6"/>
  <c r="AL88" i="6"/>
  <c r="AM88" i="6"/>
  <c r="AN88" i="6"/>
  <c r="AK89" i="6"/>
  <c r="AL89" i="6"/>
  <c r="AM89" i="6"/>
  <c r="AN89" i="6"/>
  <c r="AK90" i="6"/>
  <c r="AL90" i="6"/>
  <c r="AM90" i="6"/>
  <c r="AN90" i="6"/>
  <c r="AK91" i="6"/>
  <c r="AL91" i="6"/>
  <c r="AM91" i="6"/>
  <c r="AN91" i="6"/>
  <c r="AK92" i="6"/>
  <c r="AL92" i="6"/>
  <c r="AM92" i="6"/>
  <c r="AN92" i="6"/>
  <c r="AK93" i="6"/>
  <c r="AL93" i="6"/>
  <c r="AM93" i="6"/>
  <c r="AN93" i="6"/>
  <c r="AK94" i="6"/>
  <c r="AL94" i="6"/>
  <c r="AM94" i="6"/>
  <c r="AN94" i="6"/>
  <c r="AJ5" i="6"/>
  <c r="AJ6" i="6"/>
  <c r="AJ7" i="6"/>
  <c r="AJ8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J82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4" i="6"/>
  <c r="AK4" i="10"/>
  <c r="AL4" i="10"/>
  <c r="AM4" i="10"/>
  <c r="AN4" i="10"/>
  <c r="AK5" i="10"/>
  <c r="AL5" i="10"/>
  <c r="AM5" i="10"/>
  <c r="AN5" i="10"/>
  <c r="AK6" i="10"/>
  <c r="AL6" i="10"/>
  <c r="AM6" i="10"/>
  <c r="AN6" i="10"/>
  <c r="AK7" i="10"/>
  <c r="AL7" i="10"/>
  <c r="AM7" i="10"/>
  <c r="AN7" i="10"/>
  <c r="AK8" i="10"/>
  <c r="AL8" i="10"/>
  <c r="AM8" i="10"/>
  <c r="AN8" i="10"/>
  <c r="AK9" i="10"/>
  <c r="AL9" i="10"/>
  <c r="AM9" i="10"/>
  <c r="AN9" i="10"/>
  <c r="AK10" i="10"/>
  <c r="AL10" i="10"/>
  <c r="AM10" i="10"/>
  <c r="AN10" i="10"/>
  <c r="AK12" i="10"/>
  <c r="AL12" i="10"/>
  <c r="AM12" i="10"/>
  <c r="AN12" i="10"/>
  <c r="AK13" i="10"/>
  <c r="AL13" i="10"/>
  <c r="AM13" i="10"/>
  <c r="AN13" i="10"/>
  <c r="AK14" i="10"/>
  <c r="AL14" i="10"/>
  <c r="AM14" i="10"/>
  <c r="AN14" i="10"/>
  <c r="AK15" i="10"/>
  <c r="AL15" i="10"/>
  <c r="AM15" i="10"/>
  <c r="AN15" i="10"/>
  <c r="AK16" i="10"/>
  <c r="AL16" i="10"/>
  <c r="AM16" i="10"/>
  <c r="AN16" i="10"/>
  <c r="AK17" i="10"/>
  <c r="AL17" i="10"/>
  <c r="AM17" i="10"/>
  <c r="AN17" i="10"/>
  <c r="AK18" i="10"/>
  <c r="AL18" i="10"/>
  <c r="AM18" i="10"/>
  <c r="AN18" i="10"/>
  <c r="AK19" i="10"/>
  <c r="AL19" i="10"/>
  <c r="AM19" i="10"/>
  <c r="AN19" i="10"/>
  <c r="AK20" i="10"/>
  <c r="AL20" i="10"/>
  <c r="AM20" i="10"/>
  <c r="AN20" i="10"/>
  <c r="AK21" i="10"/>
  <c r="AL21" i="10"/>
  <c r="AM21" i="10"/>
  <c r="AN21" i="10"/>
  <c r="AK22" i="10"/>
  <c r="AL22" i="10"/>
  <c r="AM22" i="10"/>
  <c r="AN22" i="10"/>
  <c r="AK23" i="10"/>
  <c r="AL23" i="10"/>
  <c r="AM23" i="10"/>
  <c r="AN23" i="10"/>
  <c r="AK24" i="10"/>
  <c r="AL24" i="10"/>
  <c r="AM24" i="10"/>
  <c r="AN24" i="10"/>
  <c r="AK25" i="10"/>
  <c r="AL25" i="10"/>
  <c r="AM25" i="10"/>
  <c r="AN25" i="10"/>
  <c r="AK26" i="10"/>
  <c r="AL26" i="10"/>
  <c r="AM26" i="10"/>
  <c r="AN26" i="10"/>
  <c r="AK27" i="10"/>
  <c r="AL27" i="10"/>
  <c r="AM27" i="10"/>
  <c r="AN27" i="10"/>
  <c r="AK28" i="10"/>
  <c r="AL28" i="10"/>
  <c r="AM28" i="10"/>
  <c r="AN28" i="10"/>
  <c r="AN29" i="10"/>
  <c r="AK33" i="10"/>
  <c r="AL33" i="10"/>
  <c r="AM33" i="10"/>
  <c r="AN33" i="10"/>
  <c r="AK34" i="10"/>
  <c r="AL34" i="10"/>
  <c r="AM34" i="10"/>
  <c r="AN34" i="10"/>
  <c r="AK35" i="10"/>
  <c r="AL35" i="10"/>
  <c r="AM35" i="10"/>
  <c r="AN35" i="10"/>
  <c r="AK36" i="10"/>
  <c r="AL36" i="10"/>
  <c r="AM36" i="10"/>
  <c r="AN36" i="10"/>
  <c r="AK37" i="10"/>
  <c r="AL37" i="10"/>
  <c r="AM37" i="10"/>
  <c r="AN37" i="10"/>
  <c r="AK38" i="10"/>
  <c r="AL38" i="10"/>
  <c r="AM38" i="10"/>
  <c r="AN38" i="10"/>
  <c r="AK39" i="10"/>
  <c r="AL39" i="10"/>
  <c r="AM39" i="10"/>
  <c r="AN39" i="10"/>
  <c r="AK40" i="10"/>
  <c r="AL40" i="10"/>
  <c r="AM40" i="10"/>
  <c r="AN40" i="10"/>
  <c r="AK41" i="10"/>
  <c r="AL41" i="10"/>
  <c r="AM41" i="10"/>
  <c r="AN41" i="10"/>
  <c r="AK42" i="10"/>
  <c r="AL42" i="10"/>
  <c r="AM42" i="10"/>
  <c r="AN42" i="10"/>
  <c r="AJ5" i="10"/>
  <c r="AJ6" i="10"/>
  <c r="AJ7" i="10"/>
  <c r="AJ8" i="10"/>
  <c r="AJ9" i="10"/>
  <c r="AJ10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27" i="10"/>
  <c r="AJ28" i="10"/>
  <c r="AJ33" i="10"/>
  <c r="AJ34" i="10"/>
  <c r="AJ35" i="10"/>
  <c r="AJ36" i="10"/>
  <c r="AJ37" i="10"/>
  <c r="AJ38" i="10"/>
  <c r="AJ39" i="10"/>
  <c r="AJ40" i="10"/>
  <c r="AJ41" i="10"/>
  <c r="AJ42" i="10"/>
  <c r="AJ4" i="10"/>
  <c r="AK4" i="5"/>
  <c r="AL4" i="5"/>
  <c r="AM4" i="5"/>
  <c r="AN4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K35" i="5"/>
  <c r="AL35" i="5"/>
  <c r="AM35" i="5"/>
  <c r="AN35" i="5"/>
  <c r="AK36" i="5"/>
  <c r="AL36" i="5"/>
  <c r="AM36" i="5"/>
  <c r="AN36" i="5"/>
  <c r="AK37" i="5"/>
  <c r="AL37" i="5"/>
  <c r="AM37" i="5"/>
  <c r="AN37" i="5"/>
  <c r="AK38" i="5"/>
  <c r="AL38" i="5"/>
  <c r="AM38" i="5"/>
  <c r="AN38" i="5"/>
  <c r="AK39" i="5"/>
  <c r="AL39" i="5"/>
  <c r="AM39" i="5"/>
  <c r="AN39" i="5"/>
  <c r="AK40" i="5"/>
  <c r="AL40" i="5"/>
  <c r="AM40" i="5"/>
  <c r="AN40" i="5"/>
  <c r="AK41" i="5"/>
  <c r="AL41" i="5"/>
  <c r="AM41" i="5"/>
  <c r="AN41" i="5"/>
  <c r="AK42" i="5"/>
  <c r="AL42" i="5"/>
  <c r="AM42" i="5"/>
  <c r="AN42" i="5"/>
  <c r="AK43" i="5"/>
  <c r="AL43" i="5"/>
  <c r="AM43" i="5"/>
  <c r="AN43" i="5"/>
  <c r="AK44" i="5"/>
  <c r="AL44" i="5"/>
  <c r="AM44" i="5"/>
  <c r="AN44" i="5"/>
  <c r="AK45" i="5"/>
  <c r="AL45" i="5"/>
  <c r="AM45" i="5"/>
  <c r="AN45" i="5"/>
  <c r="AK46" i="5"/>
  <c r="AL46" i="5"/>
  <c r="AM46" i="5"/>
  <c r="AN46" i="5"/>
  <c r="AK47" i="5"/>
  <c r="AL47" i="5"/>
  <c r="AM47" i="5"/>
  <c r="AN47" i="5"/>
  <c r="AK48" i="5"/>
  <c r="AL48" i="5"/>
  <c r="AM48" i="5"/>
  <c r="AN48" i="5"/>
  <c r="AK49" i="5"/>
  <c r="AL49" i="5"/>
  <c r="AM49" i="5"/>
  <c r="AN49" i="5"/>
  <c r="AK50" i="5"/>
  <c r="AL50" i="5"/>
  <c r="AM50" i="5"/>
  <c r="AN50" i="5"/>
  <c r="AK51" i="5"/>
  <c r="AL51" i="5"/>
  <c r="AM51" i="5"/>
  <c r="AN51" i="5"/>
  <c r="AK52" i="5"/>
  <c r="AL52" i="5"/>
  <c r="AM52" i="5"/>
  <c r="AN52" i="5"/>
  <c r="AK53" i="5"/>
  <c r="AL53" i="5"/>
  <c r="AM53" i="5"/>
  <c r="AN53" i="5"/>
  <c r="AN54" i="5"/>
  <c r="AN55" i="5"/>
  <c r="AK56" i="5"/>
  <c r="AL56" i="5"/>
  <c r="AM56" i="5"/>
  <c r="AN56" i="5"/>
  <c r="AK57" i="5"/>
  <c r="AL57" i="5"/>
  <c r="AM57" i="5"/>
  <c r="AN57" i="5"/>
  <c r="AK58" i="5"/>
  <c r="AL58" i="5"/>
  <c r="AM58" i="5"/>
  <c r="AN58" i="5"/>
  <c r="AK59" i="5"/>
  <c r="AL59" i="5"/>
  <c r="AM59" i="5"/>
  <c r="AN59" i="5"/>
  <c r="AK60" i="5"/>
  <c r="AL60" i="5"/>
  <c r="AM60" i="5"/>
  <c r="AN60" i="5"/>
  <c r="AK61" i="5"/>
  <c r="AL61" i="5"/>
  <c r="AM61" i="5"/>
  <c r="AN61" i="5"/>
  <c r="AK65" i="5"/>
  <c r="AL65" i="5"/>
  <c r="AM65" i="5"/>
  <c r="AN65" i="5"/>
  <c r="AK66" i="5"/>
  <c r="AL66" i="5"/>
  <c r="AM66" i="5"/>
  <c r="AN66" i="5"/>
  <c r="AK67" i="5"/>
  <c r="AL67" i="5"/>
  <c r="AM67" i="5"/>
  <c r="AN67" i="5"/>
  <c r="AK68" i="5"/>
  <c r="AL68" i="5"/>
  <c r="AM68" i="5"/>
  <c r="AN68" i="5"/>
  <c r="AK69" i="5"/>
  <c r="AL69" i="5"/>
  <c r="AM69" i="5"/>
  <c r="AN69" i="5"/>
  <c r="AK70" i="5"/>
  <c r="AL70" i="5"/>
  <c r="AM70" i="5"/>
  <c r="AN70" i="5"/>
  <c r="AK71" i="5"/>
  <c r="AL71" i="5"/>
  <c r="AM71" i="5"/>
  <c r="AN71" i="5"/>
  <c r="AK72" i="5"/>
  <c r="AL72" i="5"/>
  <c r="AM72" i="5"/>
  <c r="AN72" i="5"/>
  <c r="AK73" i="5"/>
  <c r="AL73" i="5"/>
  <c r="AM73" i="5"/>
  <c r="AN73" i="5"/>
  <c r="AK74" i="5"/>
  <c r="AL74" i="5"/>
  <c r="AM74" i="5"/>
  <c r="AN74" i="5"/>
  <c r="AK75" i="5"/>
  <c r="AL75" i="5"/>
  <c r="AM75" i="5"/>
  <c r="AN75" i="5"/>
  <c r="AK76" i="5"/>
  <c r="AL76" i="5"/>
  <c r="AM76" i="5"/>
  <c r="AN76" i="5"/>
  <c r="AK77" i="5"/>
  <c r="AL77" i="5"/>
  <c r="AM77" i="5"/>
  <c r="AN77" i="5"/>
  <c r="AK78" i="5"/>
  <c r="AL78" i="5"/>
  <c r="AM78" i="5"/>
  <c r="AN78" i="5"/>
  <c r="AK79" i="5"/>
  <c r="AL79" i="5"/>
  <c r="AM79" i="5"/>
  <c r="AN79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6" i="5"/>
  <c r="AJ57" i="5"/>
  <c r="AJ58" i="5"/>
  <c r="AJ59" i="5"/>
  <c r="AJ60" i="5"/>
  <c r="AJ61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4" i="5"/>
  <c r="AK5" i="9"/>
  <c r="AL5" i="9"/>
  <c r="AM5" i="9"/>
  <c r="AN5" i="9"/>
  <c r="AK6" i="9"/>
  <c r="AL6" i="9"/>
  <c r="AM6" i="9"/>
  <c r="AN6" i="9"/>
  <c r="AK7" i="9"/>
  <c r="AL7" i="9"/>
  <c r="AM7" i="9"/>
  <c r="AN7" i="9"/>
  <c r="AK8" i="9"/>
  <c r="AL8" i="9"/>
  <c r="AM8" i="9"/>
  <c r="AN8" i="9"/>
  <c r="AK9" i="9"/>
  <c r="AL9" i="9"/>
  <c r="AM9" i="9"/>
  <c r="AN9" i="9"/>
  <c r="AK10" i="9"/>
  <c r="AL10" i="9"/>
  <c r="AM10" i="9"/>
  <c r="AN10" i="9"/>
  <c r="AK11" i="9"/>
  <c r="AL11" i="9"/>
  <c r="AM11" i="9"/>
  <c r="AN11" i="9"/>
  <c r="AK12" i="9"/>
  <c r="AL12" i="9"/>
  <c r="AM12" i="9"/>
  <c r="AN12" i="9"/>
  <c r="AK13" i="9"/>
  <c r="AL13" i="9"/>
  <c r="AM13" i="9"/>
  <c r="AN13" i="9"/>
  <c r="AK14" i="9"/>
  <c r="AL14" i="9"/>
  <c r="AM14" i="9"/>
  <c r="AN14" i="9"/>
  <c r="AK15" i="9"/>
  <c r="AL15" i="9"/>
  <c r="AM15" i="9"/>
  <c r="AN15" i="9"/>
  <c r="AK16" i="9"/>
  <c r="AL16" i="9"/>
  <c r="AM16" i="9"/>
  <c r="AN16" i="9"/>
  <c r="AK17" i="9"/>
  <c r="AL17" i="9"/>
  <c r="AM17" i="9"/>
  <c r="AN17" i="9"/>
  <c r="AK18" i="9"/>
  <c r="AL18" i="9"/>
  <c r="AM18" i="9"/>
  <c r="AN18" i="9"/>
  <c r="AK19" i="9"/>
  <c r="AL19" i="9"/>
  <c r="AM19" i="9"/>
  <c r="AN19" i="9"/>
  <c r="AK20" i="9"/>
  <c r="AL20" i="9"/>
  <c r="AM20" i="9"/>
  <c r="AN20" i="9"/>
  <c r="AK21" i="9"/>
  <c r="AL21" i="9"/>
  <c r="AM21" i="9"/>
  <c r="AN21" i="9"/>
  <c r="AK22" i="9"/>
  <c r="AL22" i="9"/>
  <c r="AM22" i="9"/>
  <c r="AN22" i="9"/>
  <c r="AK23" i="9"/>
  <c r="AL23" i="9"/>
  <c r="AM23" i="9"/>
  <c r="AN23" i="9"/>
  <c r="AK24" i="9"/>
  <c r="AL24" i="9"/>
  <c r="AM24" i="9"/>
  <c r="AN24" i="9"/>
  <c r="AK25" i="9"/>
  <c r="AL25" i="9"/>
  <c r="AM25" i="9"/>
  <c r="AN25" i="9"/>
  <c r="AK26" i="9"/>
  <c r="AL26" i="9"/>
  <c r="AM26" i="9"/>
  <c r="AN26" i="9"/>
  <c r="AK27" i="9"/>
  <c r="AL27" i="9"/>
  <c r="AM27" i="9"/>
  <c r="AN27" i="9"/>
  <c r="AK28" i="9"/>
  <c r="AL28" i="9"/>
  <c r="AM28" i="9"/>
  <c r="AN28" i="9"/>
  <c r="AK29" i="9"/>
  <c r="AL29" i="9"/>
  <c r="AM29" i="9"/>
  <c r="AN29" i="9"/>
  <c r="AK30" i="9"/>
  <c r="AL30" i="9"/>
  <c r="AM30" i="9"/>
  <c r="AN30" i="9"/>
  <c r="AK31" i="9"/>
  <c r="AL31" i="9"/>
  <c r="AM31" i="9"/>
  <c r="AN31" i="9"/>
  <c r="AK33" i="9"/>
  <c r="AL33" i="9"/>
  <c r="AM33" i="9"/>
  <c r="AN33" i="9"/>
  <c r="AK34" i="9"/>
  <c r="AL34" i="9"/>
  <c r="AM34" i="9"/>
  <c r="AN34" i="9"/>
  <c r="AK35" i="9"/>
  <c r="AL35" i="9"/>
  <c r="AM35" i="9"/>
  <c r="AN35" i="9"/>
  <c r="AK36" i="9"/>
  <c r="AL36" i="9"/>
  <c r="AM36" i="9"/>
  <c r="AN36" i="9"/>
  <c r="AK37" i="9"/>
  <c r="AL37" i="9"/>
  <c r="AM37" i="9"/>
  <c r="AN37" i="9"/>
  <c r="AK38" i="9"/>
  <c r="AL38" i="9"/>
  <c r="AM38" i="9"/>
  <c r="AN38" i="9"/>
  <c r="AK40" i="9"/>
  <c r="AL40" i="9"/>
  <c r="AM40" i="9"/>
  <c r="AN40" i="9"/>
  <c r="AK41" i="9"/>
  <c r="AL41" i="9"/>
  <c r="AM41" i="9"/>
  <c r="AN41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3" i="9"/>
  <c r="AJ34" i="9"/>
  <c r="AJ35" i="9"/>
  <c r="AJ36" i="9"/>
  <c r="AJ37" i="9"/>
  <c r="AJ38" i="9"/>
  <c r="AJ40" i="9"/>
  <c r="AJ41" i="9"/>
  <c r="AJ5" i="9"/>
  <c r="G18" i="9" l="1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36" i="9"/>
  <c r="X36" i="9"/>
  <c r="W33" i="9"/>
  <c r="X33" i="9"/>
  <c r="W25" i="9"/>
  <c r="X25" i="9"/>
  <c r="W20" i="9"/>
  <c r="X20" i="9"/>
  <c r="W10" i="9"/>
  <c r="X10" i="9"/>
  <c r="W5" i="9"/>
  <c r="X5" i="9"/>
  <c r="W6" i="6"/>
  <c r="W5" i="6" s="1"/>
  <c r="X6" i="6"/>
  <c r="X5" i="6" s="1"/>
  <c r="W69" i="6"/>
  <c r="W86" i="6"/>
  <c r="X86" i="6"/>
  <c r="W78" i="6"/>
  <c r="X78" i="6"/>
  <c r="W73" i="6"/>
  <c r="X73" i="6"/>
  <c r="W72" i="6"/>
  <c r="X72" i="6"/>
  <c r="X69" i="6" s="1"/>
  <c r="W60" i="6"/>
  <c r="X60" i="6"/>
  <c r="W52" i="6"/>
  <c r="X52" i="6"/>
  <c r="W47" i="6"/>
  <c r="X47" i="6"/>
  <c r="W46" i="6"/>
  <c r="X46" i="6"/>
  <c r="W45" i="6"/>
  <c r="X45" i="6"/>
  <c r="W5" i="10"/>
  <c r="X5" i="10"/>
  <c r="W40" i="10"/>
  <c r="W33" i="10" s="1"/>
  <c r="X40" i="10"/>
  <c r="X33" i="10" s="1"/>
  <c r="W20" i="10"/>
  <c r="X20" i="10"/>
  <c r="W26" i="10"/>
  <c r="X26" i="10"/>
  <c r="W23" i="10"/>
  <c r="W19" i="10" s="1"/>
  <c r="X23" i="10"/>
  <c r="X19" i="10" s="1"/>
  <c r="W16" i="10"/>
  <c r="X16" i="10"/>
  <c r="W12" i="10"/>
  <c r="X12" i="10"/>
  <c r="W76" i="5"/>
  <c r="X76" i="5"/>
  <c r="W70" i="5"/>
  <c r="X70" i="5"/>
  <c r="W60" i="5"/>
  <c r="W59" i="5" s="1"/>
  <c r="X60" i="5"/>
  <c r="X59" i="5" s="1"/>
  <c r="W56" i="5"/>
  <c r="X56" i="5"/>
  <c r="W53" i="5"/>
  <c r="X53" i="5"/>
  <c r="W50" i="5"/>
  <c r="W49" i="5" s="1"/>
  <c r="X50" i="5"/>
  <c r="X49" i="5" s="1"/>
  <c r="W27" i="5"/>
  <c r="X27" i="5"/>
  <c r="W31" i="5"/>
  <c r="X31" i="5"/>
  <c r="W19" i="5"/>
  <c r="X19" i="5"/>
  <c r="X11" i="5"/>
  <c r="W11" i="5"/>
  <c r="AF6" i="9"/>
  <c r="AF8" i="9"/>
  <c r="AF9" i="9"/>
  <c r="AF11" i="9"/>
  <c r="AF12" i="9"/>
  <c r="AF13" i="9"/>
  <c r="AF14" i="9"/>
  <c r="AF15" i="9"/>
  <c r="AF16" i="9"/>
  <c r="AF17" i="9"/>
  <c r="AF19" i="9"/>
  <c r="AF21" i="9"/>
  <c r="AF26" i="9"/>
  <c r="AF34" i="9"/>
  <c r="AF35" i="9"/>
  <c r="AF37" i="9"/>
  <c r="AF38" i="9"/>
  <c r="X30" i="9" l="1"/>
  <c r="X18" i="5"/>
  <c r="W30" i="9"/>
  <c r="W18" i="5"/>
  <c r="X43" i="6"/>
  <c r="W43" i="6"/>
  <c r="X18" i="9"/>
  <c r="X31" i="9" s="1"/>
  <c r="X40" i="9" s="1"/>
  <c r="X44" i="9" s="1"/>
  <c r="W18" i="9"/>
  <c r="W31" i="9" s="1"/>
  <c r="W40" i="9" s="1"/>
  <c r="W44" i="9" s="1"/>
  <c r="W4" i="10"/>
  <c r="X4" i="10"/>
  <c r="X4" i="6"/>
  <c r="W4" i="6"/>
  <c r="W5" i="5"/>
  <c r="W4" i="5" s="1"/>
  <c r="X5" i="5"/>
  <c r="X4" i="5" s="1"/>
  <c r="AF7" i="6"/>
  <c r="AF8" i="6"/>
  <c r="AF44" i="6"/>
  <c r="AF48" i="6"/>
  <c r="AF49" i="6"/>
  <c r="AF50" i="6"/>
  <c r="AF51" i="6"/>
  <c r="AF53" i="6"/>
  <c r="AF54" i="6"/>
  <c r="AF55" i="6"/>
  <c r="AF56" i="6"/>
  <c r="AF57" i="6"/>
  <c r="AF58" i="6"/>
  <c r="AF59" i="6"/>
  <c r="AF61" i="6"/>
  <c r="AF62" i="6"/>
  <c r="AF63" i="6"/>
  <c r="AF64" i="6"/>
  <c r="AF65" i="6"/>
  <c r="AF66" i="6"/>
  <c r="AF67" i="6"/>
  <c r="AF68" i="6"/>
  <c r="AF70" i="6"/>
  <c r="AF71" i="6"/>
  <c r="AF74" i="6"/>
  <c r="AF75" i="6"/>
  <c r="AF76" i="6"/>
  <c r="AF77" i="6"/>
  <c r="AF79" i="6"/>
  <c r="AF80" i="6"/>
  <c r="AF81" i="6"/>
  <c r="AF82" i="6"/>
  <c r="AF83" i="6"/>
  <c r="AF84" i="6"/>
  <c r="AF85" i="6"/>
  <c r="AF87" i="6"/>
  <c r="AF88" i="6"/>
  <c r="AF89" i="6"/>
  <c r="AF90" i="6"/>
  <c r="AF91" i="6"/>
  <c r="AF92" i="6"/>
  <c r="AF93" i="6"/>
  <c r="AF94" i="6"/>
  <c r="AB77" i="5"/>
  <c r="AF6" i="5"/>
  <c r="AF7" i="5"/>
  <c r="AF8" i="5"/>
  <c r="AF9" i="5"/>
  <c r="AF10" i="5"/>
  <c r="AF12" i="5"/>
  <c r="AF13" i="5"/>
  <c r="AF14" i="5"/>
  <c r="AF15" i="5"/>
  <c r="AF16" i="5"/>
  <c r="AF17" i="5"/>
  <c r="AF20" i="5"/>
  <c r="AF21" i="5"/>
  <c r="AF22" i="5"/>
  <c r="AF23" i="5"/>
  <c r="AF24" i="5"/>
  <c r="AF25" i="5"/>
  <c r="AF26" i="5"/>
  <c r="AF28" i="5"/>
  <c r="AF29" i="5"/>
  <c r="AF30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51" i="5"/>
  <c r="AF52" i="5"/>
  <c r="AF54" i="5"/>
  <c r="AF55" i="5"/>
  <c r="AF57" i="5"/>
  <c r="AF58" i="5"/>
  <c r="AF61" i="5"/>
  <c r="AF65" i="5"/>
  <c r="AF66" i="5"/>
  <c r="AF67" i="5"/>
  <c r="AF68" i="5"/>
  <c r="AF69" i="5"/>
  <c r="AF71" i="5"/>
  <c r="AF72" i="5"/>
  <c r="AF73" i="5"/>
  <c r="AF74" i="5"/>
  <c r="AF75" i="5"/>
  <c r="AF77" i="5"/>
  <c r="AF78" i="5"/>
  <c r="AF79" i="5"/>
  <c r="AF6" i="10"/>
  <c r="AF7" i="10"/>
  <c r="AF8" i="10"/>
  <c r="AF9" i="10"/>
  <c r="AF10" i="10"/>
  <c r="AF13" i="10"/>
  <c r="AF14" i="10"/>
  <c r="AF15" i="10"/>
  <c r="AF17" i="10"/>
  <c r="AF18" i="10"/>
  <c r="AF21" i="10"/>
  <c r="AF22" i="10"/>
  <c r="AF24" i="10"/>
  <c r="AF25" i="10"/>
  <c r="AF27" i="10"/>
  <c r="AF28" i="10"/>
  <c r="AF29" i="10"/>
  <c r="AF35" i="10"/>
  <c r="AF36" i="10"/>
  <c r="AF37" i="10"/>
  <c r="AF38" i="10"/>
  <c r="AF39" i="10"/>
  <c r="AF41" i="10"/>
  <c r="AF42" i="10"/>
  <c r="T36" i="9" l="1"/>
  <c r="T33" i="9"/>
  <c r="T25" i="9"/>
  <c r="T20" i="9"/>
  <c r="T10" i="9"/>
  <c r="T5" i="9"/>
  <c r="U36" i="9"/>
  <c r="U33" i="9"/>
  <c r="U25" i="9"/>
  <c r="U20" i="9"/>
  <c r="U10" i="9"/>
  <c r="U5" i="9"/>
  <c r="V36" i="9"/>
  <c r="V33" i="9"/>
  <c r="V25" i="9"/>
  <c r="V20" i="9"/>
  <c r="V10" i="9"/>
  <c r="V5" i="9"/>
  <c r="T86" i="6"/>
  <c r="T78" i="6"/>
  <c r="T73" i="6"/>
  <c r="T72" i="6"/>
  <c r="T60" i="6"/>
  <c r="T52" i="6"/>
  <c r="T47" i="6"/>
  <c r="T46" i="6"/>
  <c r="T45" i="6"/>
  <c r="T6" i="6"/>
  <c r="T5" i="6" s="1"/>
  <c r="U86" i="6"/>
  <c r="U78" i="6"/>
  <c r="U73" i="6"/>
  <c r="U72" i="6"/>
  <c r="U60" i="6"/>
  <c r="U52" i="6"/>
  <c r="U47" i="6"/>
  <c r="U46" i="6"/>
  <c r="U45" i="6"/>
  <c r="U43" i="6" s="1"/>
  <c r="U6" i="6"/>
  <c r="U5" i="6" s="1"/>
  <c r="V86" i="6"/>
  <c r="V78" i="6"/>
  <c r="V73" i="6"/>
  <c r="V72" i="6"/>
  <c r="V60" i="6"/>
  <c r="V52" i="6"/>
  <c r="V47" i="6"/>
  <c r="V46" i="6"/>
  <c r="V45" i="6"/>
  <c r="V6" i="6"/>
  <c r="V5" i="6" s="1"/>
  <c r="T40" i="10"/>
  <c r="T34" i="10"/>
  <c r="T26" i="10"/>
  <c r="T23" i="10"/>
  <c r="T20" i="10"/>
  <c r="T16" i="10"/>
  <c r="T12" i="10"/>
  <c r="T5" i="10"/>
  <c r="U40" i="10"/>
  <c r="U34" i="10"/>
  <c r="U26" i="10"/>
  <c r="U23" i="10"/>
  <c r="U20" i="10"/>
  <c r="U16" i="10"/>
  <c r="U12" i="10"/>
  <c r="U5" i="10"/>
  <c r="V40" i="10"/>
  <c r="V34" i="10"/>
  <c r="V26" i="10"/>
  <c r="V23" i="10"/>
  <c r="V20" i="10"/>
  <c r="V16" i="10"/>
  <c r="V12" i="10"/>
  <c r="V5" i="10"/>
  <c r="T76" i="5"/>
  <c r="T70" i="5"/>
  <c r="T60" i="5"/>
  <c r="T56" i="5"/>
  <c r="T53" i="5"/>
  <c r="T50" i="5"/>
  <c r="T31" i="5"/>
  <c r="T27" i="5"/>
  <c r="T19" i="5"/>
  <c r="T11" i="5"/>
  <c r="U76" i="5"/>
  <c r="U70" i="5"/>
  <c r="U60" i="5"/>
  <c r="U56" i="5"/>
  <c r="U53" i="5"/>
  <c r="U50" i="5"/>
  <c r="U31" i="5"/>
  <c r="U27" i="5"/>
  <c r="U19" i="5"/>
  <c r="U11" i="5"/>
  <c r="V76" i="5"/>
  <c r="V70" i="5"/>
  <c r="V60" i="5"/>
  <c r="V56" i="5"/>
  <c r="V53" i="5"/>
  <c r="V50" i="5"/>
  <c r="V31" i="5"/>
  <c r="V27" i="5"/>
  <c r="V19" i="5"/>
  <c r="V11" i="5"/>
  <c r="T30" i="9" l="1"/>
  <c r="U30" i="9"/>
  <c r="U19" i="10"/>
  <c r="V19" i="10"/>
  <c r="V49" i="5"/>
  <c r="T69" i="6"/>
  <c r="V43" i="6"/>
  <c r="V33" i="10"/>
  <c r="AF33" i="10" s="1"/>
  <c r="U59" i="5"/>
  <c r="V18" i="5"/>
  <c r="T18" i="5"/>
  <c r="T5" i="5" s="1"/>
  <c r="U31" i="9"/>
  <c r="U40" i="9" s="1"/>
  <c r="U44" i="9" s="1"/>
  <c r="T31" i="9"/>
  <c r="T40" i="9" s="1"/>
  <c r="T44" i="9" s="1"/>
  <c r="U69" i="6"/>
  <c r="U4" i="6" s="1"/>
  <c r="T43" i="6"/>
  <c r="T19" i="10"/>
  <c r="T4" i="10" s="1"/>
  <c r="T59" i="5"/>
  <c r="U49" i="5"/>
  <c r="T49" i="5"/>
  <c r="U18" i="5"/>
  <c r="U5" i="5" s="1"/>
  <c r="V30" i="9"/>
  <c r="V69" i="6"/>
  <c r="U4" i="10"/>
  <c r="V4" i="10"/>
  <c r="V59" i="5"/>
  <c r="V5" i="5"/>
  <c r="T4" i="6" l="1"/>
  <c r="V4" i="6"/>
  <c r="T4" i="5"/>
  <c r="U4" i="5"/>
  <c r="V31" i="9"/>
  <c r="V4" i="5"/>
  <c r="V40" i="9" l="1"/>
  <c r="V44" i="9" s="1"/>
  <c r="I10" i="9"/>
  <c r="J10" i="9"/>
  <c r="K10" i="9"/>
  <c r="L10" i="9"/>
  <c r="M10" i="9"/>
  <c r="N10" i="9"/>
  <c r="O10" i="9"/>
  <c r="P10" i="9"/>
  <c r="Q10" i="9"/>
  <c r="R10" i="9"/>
  <c r="S10" i="9"/>
  <c r="AF10" i="9" s="1"/>
  <c r="AE16" i="9" l="1"/>
  <c r="AD16" i="9"/>
  <c r="AC16" i="9"/>
  <c r="AB16" i="9"/>
  <c r="AE12" i="9" l="1"/>
  <c r="C52" i="6" l="1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AF52" i="6" s="1"/>
  <c r="D78" i="6" l="1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C86" i="6"/>
  <c r="C73" i="6" l="1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AF53" i="5" s="1"/>
  <c r="C53" i="5"/>
  <c r="S40" i="10" l="1"/>
  <c r="AF40" i="10" s="1"/>
  <c r="S34" i="10"/>
  <c r="AF34" i="10" s="1"/>
  <c r="S26" i="10"/>
  <c r="AF26" i="10" s="1"/>
  <c r="S23" i="10"/>
  <c r="AF23" i="10" s="1"/>
  <c r="S20" i="10"/>
  <c r="AF20" i="10" s="1"/>
  <c r="S16" i="10"/>
  <c r="AF16" i="10" s="1"/>
  <c r="S12" i="10"/>
  <c r="AF12" i="10" s="1"/>
  <c r="S5" i="10"/>
  <c r="AF5" i="10" s="1"/>
  <c r="S76" i="5"/>
  <c r="AF76" i="5" s="1"/>
  <c r="S70" i="5"/>
  <c r="AF70" i="5" s="1"/>
  <c r="S60" i="5"/>
  <c r="AF60" i="5" s="1"/>
  <c r="S56" i="5"/>
  <c r="AF56" i="5" s="1"/>
  <c r="S50" i="5"/>
  <c r="AF50" i="5" s="1"/>
  <c r="S31" i="5"/>
  <c r="AF31" i="5" s="1"/>
  <c r="S27" i="5"/>
  <c r="AF27" i="5" s="1"/>
  <c r="S19" i="5"/>
  <c r="AF19" i="5" s="1"/>
  <c r="S11" i="5"/>
  <c r="AF11" i="5" s="1"/>
  <c r="S36" i="9"/>
  <c r="AF36" i="9" s="1"/>
  <c r="S33" i="9"/>
  <c r="AF33" i="9" s="1"/>
  <c r="S25" i="9"/>
  <c r="AF25" i="9" s="1"/>
  <c r="S20" i="9"/>
  <c r="AF20" i="9" s="1"/>
  <c r="S5" i="9"/>
  <c r="AF5" i="9" s="1"/>
  <c r="S86" i="6"/>
  <c r="AF86" i="6" s="1"/>
  <c r="S78" i="6"/>
  <c r="AF78" i="6" s="1"/>
  <c r="S73" i="6"/>
  <c r="AF73" i="6" s="1"/>
  <c r="S72" i="6"/>
  <c r="AF72" i="6" s="1"/>
  <c r="S60" i="6"/>
  <c r="AF60" i="6" s="1"/>
  <c r="S47" i="6"/>
  <c r="AF47" i="6" s="1"/>
  <c r="S46" i="6"/>
  <c r="AF46" i="6" s="1"/>
  <c r="S45" i="6"/>
  <c r="AF45" i="6" s="1"/>
  <c r="S6" i="6"/>
  <c r="AF6" i="6" s="1"/>
  <c r="S5" i="6" l="1"/>
  <c r="AF5" i="6" s="1"/>
  <c r="S49" i="5"/>
  <c r="AF49" i="5" s="1"/>
  <c r="S69" i="6"/>
  <c r="AF69" i="6" s="1"/>
  <c r="S30" i="9"/>
  <c r="AF30" i="9" s="1"/>
  <c r="S19" i="10"/>
  <c r="AF19" i="10" s="1"/>
  <c r="AF18" i="9"/>
  <c r="S4" i="10"/>
  <c r="AF4" i="10" s="1"/>
  <c r="S59" i="5"/>
  <c r="AF59" i="5" s="1"/>
  <c r="S18" i="5"/>
  <c r="AF18" i="5" s="1"/>
  <c r="S43" i="6"/>
  <c r="AF43" i="6" s="1"/>
  <c r="S31" i="9" l="1"/>
  <c r="AF31" i="9" s="1"/>
  <c r="S4" i="6"/>
  <c r="AF4" i="6" s="1"/>
  <c r="S5" i="5"/>
  <c r="AF5" i="5" s="1"/>
  <c r="S40" i="9" l="1"/>
  <c r="AF40" i="9" s="1"/>
  <c r="S4" i="5"/>
  <c r="AF4" i="5" s="1"/>
  <c r="AE44" i="6"/>
  <c r="AE48" i="6"/>
  <c r="AE49" i="6"/>
  <c r="AE50" i="6"/>
  <c r="AE51" i="6"/>
  <c r="AE53" i="6"/>
  <c r="AE54" i="6"/>
  <c r="AE55" i="6"/>
  <c r="AE56" i="6"/>
  <c r="AE57" i="6"/>
  <c r="AE58" i="6"/>
  <c r="AE59" i="6"/>
  <c r="AE61" i="6"/>
  <c r="AE62" i="6"/>
  <c r="AE63" i="6"/>
  <c r="AE64" i="6"/>
  <c r="AE65" i="6"/>
  <c r="AE66" i="6"/>
  <c r="AE67" i="6"/>
  <c r="AE68" i="6"/>
  <c r="AE70" i="6"/>
  <c r="AE71" i="6"/>
  <c r="AE74" i="6"/>
  <c r="AE75" i="6"/>
  <c r="AE76" i="6"/>
  <c r="AE77" i="6"/>
  <c r="AE79" i="6"/>
  <c r="AE80" i="6"/>
  <c r="AE81" i="6"/>
  <c r="AE82" i="6"/>
  <c r="AE83" i="6"/>
  <c r="AE84" i="6"/>
  <c r="AE85" i="6"/>
  <c r="AE87" i="6"/>
  <c r="AE88" i="6"/>
  <c r="AE89" i="6"/>
  <c r="AE90" i="6"/>
  <c r="AE91" i="6"/>
  <c r="AE92" i="6"/>
  <c r="AE93" i="6"/>
  <c r="AE94" i="6"/>
  <c r="S44" i="9" l="1"/>
  <c r="O76" i="5"/>
  <c r="P76" i="5"/>
  <c r="Q76" i="5"/>
  <c r="AE6" i="5"/>
  <c r="AE7" i="5"/>
  <c r="AE8" i="5"/>
  <c r="AE9" i="5"/>
  <c r="AE10" i="5"/>
  <c r="O11" i="5"/>
  <c r="O19" i="5"/>
  <c r="O27" i="5"/>
  <c r="O31" i="5"/>
  <c r="P11" i="5"/>
  <c r="P19" i="5"/>
  <c r="P27" i="5"/>
  <c r="P31" i="5"/>
  <c r="Q11" i="5"/>
  <c r="Q19" i="5"/>
  <c r="Q27" i="5"/>
  <c r="Q31" i="5"/>
  <c r="R11" i="5"/>
  <c r="R19" i="5"/>
  <c r="R27" i="5"/>
  <c r="R31" i="5"/>
  <c r="O6" i="6"/>
  <c r="O5" i="6" s="1"/>
  <c r="P6" i="6"/>
  <c r="P5" i="6" s="1"/>
  <c r="Q6" i="6"/>
  <c r="Q5" i="6" s="1"/>
  <c r="R6" i="6"/>
  <c r="R5" i="6" s="1"/>
  <c r="AE7" i="6"/>
  <c r="AE8" i="6"/>
  <c r="O45" i="6"/>
  <c r="O46" i="6"/>
  <c r="O72" i="6"/>
  <c r="O73" i="6"/>
  <c r="P45" i="6"/>
  <c r="P46" i="6"/>
  <c r="P72" i="6"/>
  <c r="P73" i="6"/>
  <c r="Q45" i="6"/>
  <c r="Q46" i="6"/>
  <c r="Q72" i="6"/>
  <c r="Q73" i="6"/>
  <c r="R45" i="6"/>
  <c r="R46" i="6"/>
  <c r="R72" i="6"/>
  <c r="R73" i="6"/>
  <c r="O5" i="10"/>
  <c r="P5" i="10"/>
  <c r="Q5" i="10"/>
  <c r="R5" i="10"/>
  <c r="AE6" i="10"/>
  <c r="AE7" i="10"/>
  <c r="AE8" i="10"/>
  <c r="AE9" i="10"/>
  <c r="AE10" i="10"/>
  <c r="O12" i="10"/>
  <c r="P12" i="10"/>
  <c r="Q12" i="10"/>
  <c r="R12" i="10"/>
  <c r="AE13" i="10"/>
  <c r="AE14" i="10"/>
  <c r="AE15" i="10"/>
  <c r="O16" i="10"/>
  <c r="P16" i="10"/>
  <c r="Q16" i="10"/>
  <c r="R16" i="10"/>
  <c r="AE17" i="10"/>
  <c r="AE18" i="10"/>
  <c r="O23" i="10"/>
  <c r="P23" i="10"/>
  <c r="Q23" i="10"/>
  <c r="R23" i="10"/>
  <c r="AE21" i="10"/>
  <c r="AE22" i="10"/>
  <c r="AE24" i="10"/>
  <c r="AE25" i="10"/>
  <c r="AE27" i="10"/>
  <c r="AE28" i="10"/>
  <c r="O40" i="10"/>
  <c r="P40" i="10"/>
  <c r="P33" i="10" s="1"/>
  <c r="Q40" i="10"/>
  <c r="Q33" i="10" s="1"/>
  <c r="R40" i="10"/>
  <c r="AE35" i="10"/>
  <c r="AE36" i="10"/>
  <c r="AE37" i="10"/>
  <c r="AE38" i="10"/>
  <c r="AE39" i="10"/>
  <c r="AE41" i="10"/>
  <c r="AE42" i="10"/>
  <c r="O50" i="5"/>
  <c r="O60" i="5"/>
  <c r="O70" i="5"/>
  <c r="P50" i="5"/>
  <c r="P60" i="5"/>
  <c r="P70" i="5"/>
  <c r="Q50" i="5"/>
  <c r="Q60" i="5"/>
  <c r="Q70" i="5"/>
  <c r="R50" i="5"/>
  <c r="R60" i="5"/>
  <c r="R70" i="5"/>
  <c r="R76" i="5"/>
  <c r="AE75" i="5"/>
  <c r="AE77" i="5"/>
  <c r="AE78" i="5"/>
  <c r="AE79" i="5"/>
  <c r="AE65" i="5"/>
  <c r="AE66" i="5"/>
  <c r="AE67" i="5"/>
  <c r="AE68" i="5"/>
  <c r="AE69" i="5"/>
  <c r="AE71" i="5"/>
  <c r="AE72" i="5"/>
  <c r="AE73" i="5"/>
  <c r="AE74" i="5"/>
  <c r="AE26" i="5"/>
  <c r="AE28" i="5"/>
  <c r="AE29" i="5"/>
  <c r="AE30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51" i="5"/>
  <c r="AE52" i="5"/>
  <c r="AE53" i="5"/>
  <c r="AE57" i="5"/>
  <c r="AE58" i="5"/>
  <c r="AE61" i="5"/>
  <c r="AE12" i="5"/>
  <c r="AE13" i="5"/>
  <c r="AE14" i="5"/>
  <c r="AE15" i="5"/>
  <c r="AE16" i="5"/>
  <c r="AE17" i="5"/>
  <c r="AE20" i="5"/>
  <c r="AE21" i="5"/>
  <c r="AE22" i="5"/>
  <c r="AE23" i="5"/>
  <c r="AE24" i="5"/>
  <c r="AE25" i="5"/>
  <c r="O5" i="9"/>
  <c r="O20" i="9"/>
  <c r="O25" i="9"/>
  <c r="O33" i="9"/>
  <c r="O36" i="9"/>
  <c r="P5" i="9"/>
  <c r="P20" i="9"/>
  <c r="P25" i="9"/>
  <c r="P33" i="9"/>
  <c r="P36" i="9"/>
  <c r="Q5" i="9"/>
  <c r="Q20" i="9"/>
  <c r="Q25" i="9"/>
  <c r="Q33" i="9"/>
  <c r="Q36" i="9"/>
  <c r="R5" i="9"/>
  <c r="R20" i="9"/>
  <c r="R25" i="9"/>
  <c r="R33" i="9"/>
  <c r="R36" i="9"/>
  <c r="AE15" i="9"/>
  <c r="AE17" i="9"/>
  <c r="AE19" i="9"/>
  <c r="AE21" i="9"/>
  <c r="AE26" i="9"/>
  <c r="AE34" i="9"/>
  <c r="AE35" i="9"/>
  <c r="AE37" i="9"/>
  <c r="AE38" i="9"/>
  <c r="AE8" i="9"/>
  <c r="AE9" i="9"/>
  <c r="AE11" i="9"/>
  <c r="AE13" i="9"/>
  <c r="AE14" i="9"/>
  <c r="AE6" i="9"/>
  <c r="AD89" i="6"/>
  <c r="O47" i="6"/>
  <c r="R60" i="6"/>
  <c r="Q60" i="6"/>
  <c r="P60" i="6"/>
  <c r="O60" i="6"/>
  <c r="R47" i="6"/>
  <c r="Q47" i="6"/>
  <c r="P47" i="6"/>
  <c r="R34" i="10"/>
  <c r="AE34" i="10" s="1"/>
  <c r="R26" i="10"/>
  <c r="Q26" i="10"/>
  <c r="P26" i="10"/>
  <c r="O26" i="10"/>
  <c r="R20" i="10"/>
  <c r="Q20" i="10"/>
  <c r="P20" i="10"/>
  <c r="O20" i="10"/>
  <c r="R56" i="5"/>
  <c r="Q56" i="5"/>
  <c r="P56" i="5"/>
  <c r="O56" i="5"/>
  <c r="AD76" i="6"/>
  <c r="AD77" i="6"/>
  <c r="AD79" i="6"/>
  <c r="AD80" i="6"/>
  <c r="AD81" i="6"/>
  <c r="AD82" i="6"/>
  <c r="AD83" i="6"/>
  <c r="AD84" i="6"/>
  <c r="AD85" i="6"/>
  <c r="AD87" i="6"/>
  <c r="AD88" i="6"/>
  <c r="AD90" i="6"/>
  <c r="AD91" i="6"/>
  <c r="AD92" i="6"/>
  <c r="AD93" i="6"/>
  <c r="AD94" i="6"/>
  <c r="AD51" i="6"/>
  <c r="AD53" i="6"/>
  <c r="AD54" i="6"/>
  <c r="AD55" i="6"/>
  <c r="AD56" i="6"/>
  <c r="AD57" i="6"/>
  <c r="AD58" i="6"/>
  <c r="AD59" i="6"/>
  <c r="K60" i="6"/>
  <c r="L60" i="6"/>
  <c r="M60" i="6"/>
  <c r="N60" i="6"/>
  <c r="AD61" i="6"/>
  <c r="AD62" i="6"/>
  <c r="AD63" i="6"/>
  <c r="AD64" i="6"/>
  <c r="AD65" i="6"/>
  <c r="AD66" i="6"/>
  <c r="AD67" i="6"/>
  <c r="AD68" i="6"/>
  <c r="K72" i="6"/>
  <c r="K73" i="6"/>
  <c r="L72" i="6"/>
  <c r="L73" i="6"/>
  <c r="M72" i="6"/>
  <c r="M73" i="6"/>
  <c r="N72" i="6"/>
  <c r="N73" i="6"/>
  <c r="AD70" i="6"/>
  <c r="AD71" i="6"/>
  <c r="AD74" i="6"/>
  <c r="AD75" i="6"/>
  <c r="AD50" i="6"/>
  <c r="K45" i="6"/>
  <c r="K46" i="6"/>
  <c r="K47" i="6"/>
  <c r="L45" i="6"/>
  <c r="L46" i="6"/>
  <c r="L47" i="6"/>
  <c r="M45" i="6"/>
  <c r="M46" i="6"/>
  <c r="M47" i="6"/>
  <c r="N45" i="6"/>
  <c r="N46" i="6"/>
  <c r="N47" i="6"/>
  <c r="AD44" i="6"/>
  <c r="AD48" i="6"/>
  <c r="AD49" i="6"/>
  <c r="K6" i="6"/>
  <c r="K5" i="6" s="1"/>
  <c r="L6" i="6"/>
  <c r="L5" i="6" s="1"/>
  <c r="M6" i="6"/>
  <c r="M5" i="6" s="1"/>
  <c r="N6" i="6"/>
  <c r="N5" i="6" s="1"/>
  <c r="AD7" i="6"/>
  <c r="AD8" i="6"/>
  <c r="AD39" i="10"/>
  <c r="K40" i="10"/>
  <c r="K33" i="10" s="1"/>
  <c r="L40" i="10"/>
  <c r="L33" i="10" s="1"/>
  <c r="M40" i="10"/>
  <c r="M33" i="10" s="1"/>
  <c r="N40" i="10"/>
  <c r="AD41" i="10"/>
  <c r="AD42" i="10"/>
  <c r="K5" i="10"/>
  <c r="L5" i="10"/>
  <c r="M5" i="10"/>
  <c r="N5" i="10"/>
  <c r="AD6" i="10"/>
  <c r="AD7" i="10"/>
  <c r="AD8" i="10"/>
  <c r="AD9" i="10"/>
  <c r="AD10" i="10"/>
  <c r="K12" i="10"/>
  <c r="L12" i="10"/>
  <c r="M12" i="10"/>
  <c r="N12" i="10"/>
  <c r="AD13" i="10"/>
  <c r="AD14" i="10"/>
  <c r="AD15" i="10"/>
  <c r="K16" i="10"/>
  <c r="L16" i="10"/>
  <c r="M16" i="10"/>
  <c r="N16" i="10"/>
  <c r="AD17" i="10"/>
  <c r="AD18" i="10"/>
  <c r="K20" i="10"/>
  <c r="K23" i="10"/>
  <c r="K26" i="10"/>
  <c r="L20" i="10"/>
  <c r="L23" i="10"/>
  <c r="L26" i="10"/>
  <c r="M20" i="10"/>
  <c r="M23" i="10"/>
  <c r="M26" i="10"/>
  <c r="N20" i="10"/>
  <c r="N23" i="10"/>
  <c r="N26" i="10"/>
  <c r="AD21" i="10"/>
  <c r="AD22" i="10"/>
  <c r="AD24" i="10"/>
  <c r="AD25" i="10"/>
  <c r="AD27" i="10"/>
  <c r="AD28" i="10"/>
  <c r="N34" i="10"/>
  <c r="AD35" i="10"/>
  <c r="AD36" i="10"/>
  <c r="AD37" i="10"/>
  <c r="AD38" i="10"/>
  <c r="AD74" i="5"/>
  <c r="AD75" i="5"/>
  <c r="N76" i="5"/>
  <c r="AD76" i="5" s="1"/>
  <c r="AD77" i="5"/>
  <c r="AD78" i="5"/>
  <c r="AD79" i="5"/>
  <c r="AD51" i="5"/>
  <c r="AD52" i="5"/>
  <c r="AD53" i="5"/>
  <c r="K56" i="5"/>
  <c r="L56" i="5"/>
  <c r="M56" i="5"/>
  <c r="N56" i="5"/>
  <c r="AD57" i="5"/>
  <c r="AD58" i="5"/>
  <c r="K60" i="5"/>
  <c r="K70" i="5"/>
  <c r="L60" i="5"/>
  <c r="L70" i="5"/>
  <c r="M60" i="5"/>
  <c r="M70" i="5"/>
  <c r="N60" i="5"/>
  <c r="N70" i="5"/>
  <c r="AD61" i="5"/>
  <c r="AD65" i="5"/>
  <c r="AD66" i="5"/>
  <c r="AD67" i="5"/>
  <c r="AD68" i="5"/>
  <c r="AD69" i="5"/>
  <c r="AD71" i="5"/>
  <c r="AD72" i="5"/>
  <c r="AD73" i="5"/>
  <c r="AD29" i="5"/>
  <c r="AD30" i="5"/>
  <c r="K31" i="5"/>
  <c r="L31" i="5"/>
  <c r="M31" i="5"/>
  <c r="N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K50" i="5"/>
  <c r="K49" i="5" s="1"/>
  <c r="L50" i="5"/>
  <c r="L49" i="5" s="1"/>
  <c r="M50" i="5"/>
  <c r="N50" i="5"/>
  <c r="K11" i="5"/>
  <c r="K19" i="5"/>
  <c r="K27" i="5"/>
  <c r="L11" i="5"/>
  <c r="L19" i="5"/>
  <c r="L27" i="5"/>
  <c r="M11" i="5"/>
  <c r="M19" i="5"/>
  <c r="M27" i="5"/>
  <c r="N11" i="5"/>
  <c r="N19" i="5"/>
  <c r="N27" i="5"/>
  <c r="AD6" i="5"/>
  <c r="AD7" i="5"/>
  <c r="AD8" i="5"/>
  <c r="AD9" i="5"/>
  <c r="AD10" i="5"/>
  <c r="AD12" i="5"/>
  <c r="AD13" i="5"/>
  <c r="AD14" i="5"/>
  <c r="AD15" i="5"/>
  <c r="AD16" i="5"/>
  <c r="AD17" i="5"/>
  <c r="AD20" i="5"/>
  <c r="AD21" i="5"/>
  <c r="AD22" i="5"/>
  <c r="AD23" i="5"/>
  <c r="AD24" i="5"/>
  <c r="AD25" i="5"/>
  <c r="AD26" i="5"/>
  <c r="AD28" i="5"/>
  <c r="G11" i="5"/>
  <c r="G19" i="5"/>
  <c r="G27" i="5"/>
  <c r="G31" i="5"/>
  <c r="G50" i="5"/>
  <c r="AC50" i="5" s="1"/>
  <c r="G56" i="5"/>
  <c r="G60" i="5"/>
  <c r="AC60" i="5" s="1"/>
  <c r="G70" i="5"/>
  <c r="H11" i="5"/>
  <c r="H19" i="5"/>
  <c r="H27" i="5"/>
  <c r="H31" i="5"/>
  <c r="H50" i="5"/>
  <c r="H56" i="5"/>
  <c r="H60" i="5"/>
  <c r="H70" i="5"/>
  <c r="I11" i="5"/>
  <c r="I19" i="5"/>
  <c r="I27" i="5"/>
  <c r="I31" i="5"/>
  <c r="I50" i="5"/>
  <c r="I56" i="5"/>
  <c r="I60" i="5"/>
  <c r="I70" i="5"/>
  <c r="J11" i="5"/>
  <c r="J19" i="5"/>
  <c r="J27" i="5"/>
  <c r="J31" i="5"/>
  <c r="J50" i="5"/>
  <c r="J56" i="5"/>
  <c r="J60" i="5"/>
  <c r="J70" i="5"/>
  <c r="K33" i="9"/>
  <c r="K36" i="9"/>
  <c r="K5" i="9"/>
  <c r="K20" i="9"/>
  <c r="K25" i="9"/>
  <c r="L33" i="9"/>
  <c r="L36" i="9"/>
  <c r="L5" i="9"/>
  <c r="L20" i="9"/>
  <c r="L25" i="9"/>
  <c r="M33" i="9"/>
  <c r="M36" i="9"/>
  <c r="M5" i="9"/>
  <c r="M20" i="9"/>
  <c r="M25" i="9"/>
  <c r="N33" i="9"/>
  <c r="N36" i="9"/>
  <c r="N5" i="9"/>
  <c r="N20" i="9"/>
  <c r="N25" i="9"/>
  <c r="N30" i="9" s="1"/>
  <c r="AD21" i="9"/>
  <c r="AD26" i="9"/>
  <c r="AD34" i="9"/>
  <c r="AD35" i="9"/>
  <c r="AD37" i="9"/>
  <c r="AD38" i="9"/>
  <c r="AD6" i="9"/>
  <c r="AD8" i="9"/>
  <c r="AD9" i="9"/>
  <c r="AD11" i="9"/>
  <c r="AD12" i="9"/>
  <c r="AD13" i="9"/>
  <c r="AD14" i="9"/>
  <c r="AD15" i="9"/>
  <c r="AD17" i="9"/>
  <c r="AD19" i="9"/>
  <c r="E6" i="6"/>
  <c r="E5" i="6" s="1"/>
  <c r="F6" i="6"/>
  <c r="F5" i="6" s="1"/>
  <c r="G6" i="6"/>
  <c r="G5" i="6" s="1"/>
  <c r="H6" i="6"/>
  <c r="H5" i="6" s="1"/>
  <c r="I6" i="6"/>
  <c r="I5" i="6" s="1"/>
  <c r="J6" i="6"/>
  <c r="J5" i="6" s="1"/>
  <c r="C6" i="6"/>
  <c r="C5" i="6" s="1"/>
  <c r="D6" i="6"/>
  <c r="D5" i="6" s="1"/>
  <c r="E5" i="10"/>
  <c r="E12" i="10"/>
  <c r="E16" i="10"/>
  <c r="E20" i="10"/>
  <c r="E23" i="10"/>
  <c r="E26" i="10"/>
  <c r="E40" i="10"/>
  <c r="E33" i="10" s="1"/>
  <c r="F5" i="10"/>
  <c r="F12" i="10"/>
  <c r="F16" i="10"/>
  <c r="F20" i="10"/>
  <c r="F23" i="10"/>
  <c r="F26" i="10"/>
  <c r="F40" i="10"/>
  <c r="F33" i="10" s="1"/>
  <c r="G5" i="10"/>
  <c r="G12" i="10"/>
  <c r="G16" i="10"/>
  <c r="G20" i="10"/>
  <c r="G23" i="10"/>
  <c r="G26" i="10"/>
  <c r="G40" i="10"/>
  <c r="G33" i="10" s="1"/>
  <c r="H5" i="10"/>
  <c r="H12" i="10"/>
  <c r="H16" i="10"/>
  <c r="H20" i="10"/>
  <c r="H23" i="10"/>
  <c r="H26" i="10"/>
  <c r="AC26" i="10" s="1"/>
  <c r="H40" i="10"/>
  <c r="H33" i="10" s="1"/>
  <c r="I5" i="10"/>
  <c r="I12" i="10"/>
  <c r="I16" i="10"/>
  <c r="I20" i="10"/>
  <c r="I23" i="10"/>
  <c r="I26" i="10"/>
  <c r="I40" i="10"/>
  <c r="I33" i="10" s="1"/>
  <c r="J5" i="10"/>
  <c r="J12" i="10"/>
  <c r="J16" i="10"/>
  <c r="J20" i="10"/>
  <c r="J23" i="10"/>
  <c r="J26" i="10"/>
  <c r="J40" i="10"/>
  <c r="J33" i="10" s="1"/>
  <c r="C5" i="10"/>
  <c r="C12" i="10"/>
  <c r="C16" i="10"/>
  <c r="C20" i="10"/>
  <c r="C23" i="10"/>
  <c r="C26" i="10"/>
  <c r="C40" i="10"/>
  <c r="D5" i="10"/>
  <c r="D12" i="10"/>
  <c r="D16" i="10"/>
  <c r="D20" i="10"/>
  <c r="D23" i="10"/>
  <c r="D26" i="10"/>
  <c r="D40" i="10"/>
  <c r="D33" i="10" s="1"/>
  <c r="AC42" i="10"/>
  <c r="AB42" i="10"/>
  <c r="AC41" i="10"/>
  <c r="AB41" i="10"/>
  <c r="AC39" i="10"/>
  <c r="AB39" i="10"/>
  <c r="AC38" i="10"/>
  <c r="AB38" i="10"/>
  <c r="AC37" i="10"/>
  <c r="AB37" i="10"/>
  <c r="AC36" i="10"/>
  <c r="AB36" i="10"/>
  <c r="AC35" i="10"/>
  <c r="AB35" i="10"/>
  <c r="AC34" i="10"/>
  <c r="AB34" i="10"/>
  <c r="AC28" i="10"/>
  <c r="AB28" i="10"/>
  <c r="AC27" i="10"/>
  <c r="AB27" i="10"/>
  <c r="AC25" i="10"/>
  <c r="AB25" i="10"/>
  <c r="AC24" i="10"/>
  <c r="AB24" i="10"/>
  <c r="AC22" i="10"/>
  <c r="AB22" i="10"/>
  <c r="AC21" i="10"/>
  <c r="AB21" i="10"/>
  <c r="AC18" i="10"/>
  <c r="AB18" i="10"/>
  <c r="AC17" i="10"/>
  <c r="AB17" i="10"/>
  <c r="AC15" i="10"/>
  <c r="AB15" i="10"/>
  <c r="AC14" i="10"/>
  <c r="AB14" i="10"/>
  <c r="AC13" i="10"/>
  <c r="AB13" i="10"/>
  <c r="AC10" i="10"/>
  <c r="AB10" i="10"/>
  <c r="AC9" i="10"/>
  <c r="AB9" i="10"/>
  <c r="AC8" i="10"/>
  <c r="AB8" i="10"/>
  <c r="AC7" i="10"/>
  <c r="AB7" i="10"/>
  <c r="AC6" i="10"/>
  <c r="AB6" i="10"/>
  <c r="G10" i="9"/>
  <c r="H10" i="9"/>
  <c r="AC11" i="9"/>
  <c r="AC12" i="9"/>
  <c r="AC13" i="9"/>
  <c r="AC14" i="9"/>
  <c r="AC15" i="9"/>
  <c r="AC17" i="9"/>
  <c r="G5" i="9"/>
  <c r="H5" i="9"/>
  <c r="G20" i="9"/>
  <c r="H20" i="9"/>
  <c r="I20" i="9"/>
  <c r="J20" i="9"/>
  <c r="AC21" i="9"/>
  <c r="G25" i="9"/>
  <c r="H25" i="9"/>
  <c r="I25" i="9"/>
  <c r="J25" i="9"/>
  <c r="AC26" i="9"/>
  <c r="G33" i="9"/>
  <c r="H33" i="9"/>
  <c r="I33" i="9"/>
  <c r="J33" i="9"/>
  <c r="AC34" i="9"/>
  <c r="AC35" i="9"/>
  <c r="G36" i="9"/>
  <c r="H36" i="9"/>
  <c r="I36" i="9"/>
  <c r="J36" i="9"/>
  <c r="AC37" i="9"/>
  <c r="AC38" i="9"/>
  <c r="C10" i="9"/>
  <c r="D10" i="9"/>
  <c r="E10" i="9"/>
  <c r="F10" i="9"/>
  <c r="AB11" i="9"/>
  <c r="AB12" i="9"/>
  <c r="AB13" i="9"/>
  <c r="AB14" i="9"/>
  <c r="AB15" i="9"/>
  <c r="AB17" i="9"/>
  <c r="C5" i="9"/>
  <c r="D5" i="9"/>
  <c r="E5" i="9"/>
  <c r="F5" i="9"/>
  <c r="C20" i="9"/>
  <c r="D20" i="9"/>
  <c r="E20" i="9"/>
  <c r="F20" i="9"/>
  <c r="AB21" i="9"/>
  <c r="C25" i="9"/>
  <c r="D25" i="9"/>
  <c r="E25" i="9"/>
  <c r="F25" i="9"/>
  <c r="AB26" i="9"/>
  <c r="C33" i="9"/>
  <c r="D33" i="9"/>
  <c r="E33" i="9"/>
  <c r="F33" i="9"/>
  <c r="AB34" i="9"/>
  <c r="AB35" i="9"/>
  <c r="C36" i="9"/>
  <c r="D36" i="9"/>
  <c r="E36" i="9"/>
  <c r="F36" i="9"/>
  <c r="AB37" i="9"/>
  <c r="AB38" i="9"/>
  <c r="I5" i="9"/>
  <c r="J5" i="9"/>
  <c r="AC7" i="6"/>
  <c r="AC8" i="6"/>
  <c r="G45" i="6"/>
  <c r="AC46" i="6"/>
  <c r="G47" i="6"/>
  <c r="H45" i="6"/>
  <c r="H47" i="6"/>
  <c r="I45" i="6"/>
  <c r="I47" i="6"/>
  <c r="J45" i="6"/>
  <c r="J47" i="6"/>
  <c r="AC44" i="6"/>
  <c r="AC48" i="6"/>
  <c r="AC49" i="6"/>
  <c r="AC50" i="6"/>
  <c r="AC51" i="6"/>
  <c r="AC53" i="6"/>
  <c r="AC54" i="6"/>
  <c r="AC55" i="6"/>
  <c r="AC56" i="6"/>
  <c r="AC57" i="6"/>
  <c r="AC58" i="6"/>
  <c r="AC59" i="6"/>
  <c r="G60" i="6"/>
  <c r="H60" i="6"/>
  <c r="I60" i="6"/>
  <c r="J60" i="6"/>
  <c r="AC61" i="6"/>
  <c r="AC62" i="6"/>
  <c r="AC63" i="6"/>
  <c r="AC64" i="6"/>
  <c r="AC65" i="6"/>
  <c r="AC66" i="6"/>
  <c r="AC67" i="6"/>
  <c r="AC68" i="6"/>
  <c r="G72" i="6"/>
  <c r="G73" i="6"/>
  <c r="H72" i="6"/>
  <c r="H73" i="6"/>
  <c r="I72" i="6"/>
  <c r="I73" i="6"/>
  <c r="J72" i="6"/>
  <c r="J73" i="6"/>
  <c r="AC70" i="6"/>
  <c r="AC71" i="6"/>
  <c r="AC74" i="6"/>
  <c r="AC75" i="6"/>
  <c r="AC76" i="6"/>
  <c r="AC77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B7" i="6"/>
  <c r="AB8" i="6"/>
  <c r="C45" i="6"/>
  <c r="AB46" i="6"/>
  <c r="C47" i="6"/>
  <c r="D45" i="6"/>
  <c r="D47" i="6"/>
  <c r="E45" i="6"/>
  <c r="E47" i="6"/>
  <c r="F45" i="6"/>
  <c r="F47" i="6"/>
  <c r="AB44" i="6"/>
  <c r="AB48" i="6"/>
  <c r="AB49" i="6"/>
  <c r="AB50" i="6"/>
  <c r="AB51" i="6"/>
  <c r="AB53" i="6"/>
  <c r="AB55" i="6"/>
  <c r="AB56" i="6"/>
  <c r="AB57" i="6"/>
  <c r="AB58" i="6"/>
  <c r="AB59" i="6"/>
  <c r="C60" i="6"/>
  <c r="D60" i="6"/>
  <c r="E60" i="6"/>
  <c r="F60" i="6"/>
  <c r="AB61" i="6"/>
  <c r="AB62" i="6"/>
  <c r="AB63" i="6"/>
  <c r="AB64" i="6"/>
  <c r="AB65" i="6"/>
  <c r="AB66" i="6"/>
  <c r="AB67" i="6"/>
  <c r="AB68" i="6"/>
  <c r="C72" i="6"/>
  <c r="D72" i="6"/>
  <c r="D73" i="6"/>
  <c r="E72" i="6"/>
  <c r="E73" i="6"/>
  <c r="F72" i="6"/>
  <c r="F73" i="6"/>
  <c r="AB70" i="6"/>
  <c r="AB71" i="6"/>
  <c r="AB74" i="6"/>
  <c r="AB75" i="6"/>
  <c r="AB76" i="6"/>
  <c r="AB77" i="6"/>
  <c r="C78" i="6"/>
  <c r="AB79" i="6"/>
  <c r="AB80" i="6"/>
  <c r="AB81" i="6"/>
  <c r="AB82" i="6"/>
  <c r="AB83" i="6"/>
  <c r="AB84" i="6"/>
  <c r="AB85" i="6"/>
  <c r="AB87" i="6"/>
  <c r="AB88" i="6"/>
  <c r="AB89" i="6"/>
  <c r="AB90" i="6"/>
  <c r="AB91" i="6"/>
  <c r="AB92" i="6"/>
  <c r="AB93" i="6"/>
  <c r="AB94" i="6"/>
  <c r="AC7" i="5"/>
  <c r="AC8" i="5"/>
  <c r="AC9" i="5"/>
  <c r="AC10" i="5"/>
  <c r="AC11" i="5"/>
  <c r="AC12" i="5"/>
  <c r="AC13" i="5"/>
  <c r="AC14" i="5"/>
  <c r="AC15" i="5"/>
  <c r="AC16" i="5"/>
  <c r="AC17" i="5"/>
  <c r="AC19" i="5"/>
  <c r="AC20" i="5"/>
  <c r="AC21" i="5"/>
  <c r="AC22" i="5"/>
  <c r="AC23" i="5"/>
  <c r="AC24" i="5"/>
  <c r="AC25" i="5"/>
  <c r="AC26" i="5"/>
  <c r="AC28" i="5"/>
  <c r="AC29" i="5"/>
  <c r="AC30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51" i="5"/>
  <c r="AC52" i="5"/>
  <c r="AC53" i="5"/>
  <c r="AC57" i="5"/>
  <c r="AC58" i="5"/>
  <c r="AC61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B7" i="5"/>
  <c r="AB8" i="5"/>
  <c r="AB9" i="5"/>
  <c r="AB10" i="5"/>
  <c r="C11" i="5"/>
  <c r="D11" i="5"/>
  <c r="E11" i="5"/>
  <c r="F11" i="5"/>
  <c r="AB12" i="5"/>
  <c r="AB13" i="5"/>
  <c r="AB14" i="5"/>
  <c r="AB15" i="5"/>
  <c r="AB16" i="5"/>
  <c r="AB17" i="5"/>
  <c r="C19" i="5"/>
  <c r="C27" i="5"/>
  <c r="D19" i="5"/>
  <c r="D27" i="5"/>
  <c r="E19" i="5"/>
  <c r="E27" i="5"/>
  <c r="F19" i="5"/>
  <c r="F27" i="5"/>
  <c r="AB20" i="5"/>
  <c r="AB21" i="5"/>
  <c r="AB22" i="5"/>
  <c r="AB23" i="5"/>
  <c r="AB24" i="5"/>
  <c r="AB25" i="5"/>
  <c r="AB26" i="5"/>
  <c r="AB28" i="5"/>
  <c r="AB29" i="5"/>
  <c r="AB30" i="5"/>
  <c r="C31" i="5"/>
  <c r="D31" i="5"/>
  <c r="E31" i="5"/>
  <c r="F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C56" i="5"/>
  <c r="C50" i="5"/>
  <c r="D56" i="5"/>
  <c r="D50" i="5"/>
  <c r="E56" i="5"/>
  <c r="E50" i="5"/>
  <c r="F56" i="5"/>
  <c r="F50" i="5"/>
  <c r="AB51" i="5"/>
  <c r="AB52" i="5"/>
  <c r="AB53" i="5"/>
  <c r="AB57" i="5"/>
  <c r="AB58" i="5"/>
  <c r="C70" i="5"/>
  <c r="C60" i="5"/>
  <c r="D70" i="5"/>
  <c r="D60" i="5"/>
  <c r="E70" i="5"/>
  <c r="E60" i="5"/>
  <c r="F70" i="5"/>
  <c r="F60" i="5"/>
  <c r="AB61" i="5"/>
  <c r="AB65" i="5"/>
  <c r="AB66" i="5"/>
  <c r="AB67" i="5"/>
  <c r="AB68" i="5"/>
  <c r="AB69" i="5"/>
  <c r="AB71" i="5"/>
  <c r="AB72" i="5"/>
  <c r="AB73" i="5"/>
  <c r="AB74" i="5"/>
  <c r="AB75" i="5"/>
  <c r="AB76" i="5"/>
  <c r="AB78" i="5"/>
  <c r="AB79" i="5"/>
  <c r="AC6" i="5"/>
  <c r="AB6" i="5"/>
  <c r="AC56" i="5" l="1"/>
  <c r="L19" i="10"/>
  <c r="L69" i="6"/>
  <c r="D49" i="5"/>
  <c r="J43" i="6"/>
  <c r="AC16" i="10"/>
  <c r="AD20" i="9"/>
  <c r="AB60" i="6"/>
  <c r="AD60" i="6"/>
  <c r="AC40" i="10"/>
  <c r="AB16" i="10"/>
  <c r="AB12" i="10"/>
  <c r="AC12" i="10"/>
  <c r="N33" i="10"/>
  <c r="AD33" i="10" s="1"/>
  <c r="AE26" i="10"/>
  <c r="AB26" i="10"/>
  <c r="AC20" i="10"/>
  <c r="AE12" i="10"/>
  <c r="AC31" i="5"/>
  <c r="AC27" i="5"/>
  <c r="AB27" i="5"/>
  <c r="E18" i="5"/>
  <c r="E5" i="5" s="1"/>
  <c r="N18" i="5"/>
  <c r="D18" i="5"/>
  <c r="D5" i="5" s="1"/>
  <c r="M59" i="5"/>
  <c r="N49" i="5"/>
  <c r="AB5" i="10"/>
  <c r="AC5" i="10"/>
  <c r="AE10" i="9"/>
  <c r="AD5" i="9"/>
  <c r="AE5" i="9"/>
  <c r="F69" i="6"/>
  <c r="H43" i="6"/>
  <c r="L30" i="9"/>
  <c r="AC45" i="6"/>
  <c r="AC6" i="6"/>
  <c r="AB6" i="6"/>
  <c r="AC33" i="10"/>
  <c r="D30" i="9"/>
  <c r="AB47" i="6"/>
  <c r="AC60" i="6"/>
  <c r="G43" i="6"/>
  <c r="J69" i="6"/>
  <c r="J4" i="6" s="1"/>
  <c r="AB86" i="6"/>
  <c r="F43" i="6"/>
  <c r="AD46" i="6"/>
  <c r="E43" i="6"/>
  <c r="AE60" i="6"/>
  <c r="R19" i="10"/>
  <c r="R4" i="10" s="1"/>
  <c r="AD20" i="10"/>
  <c r="AD26" i="10"/>
  <c r="AB40" i="10"/>
  <c r="AE20" i="10"/>
  <c r="C19" i="10"/>
  <c r="J19" i="10"/>
  <c r="J4" i="10" s="1"/>
  <c r="I19" i="10"/>
  <c r="I4" i="10" s="1"/>
  <c r="H19" i="10"/>
  <c r="H4" i="10" s="1"/>
  <c r="G19" i="10"/>
  <c r="G4" i="10" s="1"/>
  <c r="F19" i="10"/>
  <c r="F4" i="10" s="1"/>
  <c r="AB20" i="10"/>
  <c r="K19" i="10"/>
  <c r="K4" i="10" s="1"/>
  <c r="AB23" i="10"/>
  <c r="D19" i="10"/>
  <c r="D4" i="10" s="1"/>
  <c r="Q19" i="10"/>
  <c r="Q4" i="10" s="1"/>
  <c r="AC23" i="10"/>
  <c r="AD40" i="10"/>
  <c r="P19" i="10"/>
  <c r="AD12" i="10"/>
  <c r="O19" i="10"/>
  <c r="N19" i="10"/>
  <c r="AD34" i="10"/>
  <c r="E19" i="10"/>
  <c r="E4" i="10" s="1"/>
  <c r="M19" i="10"/>
  <c r="M4" i="10" s="1"/>
  <c r="J18" i="5"/>
  <c r="J5" i="5" s="1"/>
  <c r="C49" i="5"/>
  <c r="M49" i="5"/>
  <c r="J49" i="5"/>
  <c r="I49" i="5"/>
  <c r="H49" i="5"/>
  <c r="G49" i="5"/>
  <c r="AB60" i="5"/>
  <c r="AB56" i="5"/>
  <c r="AB70" i="5"/>
  <c r="E49" i="5"/>
  <c r="H18" i="5"/>
  <c r="H5" i="5" s="1"/>
  <c r="Q49" i="5"/>
  <c r="I59" i="5"/>
  <c r="H59" i="5"/>
  <c r="AD70" i="5"/>
  <c r="AD56" i="5"/>
  <c r="AE56" i="5"/>
  <c r="R49" i="5"/>
  <c r="AE49" i="5" s="1"/>
  <c r="AE31" i="5"/>
  <c r="I18" i="5"/>
  <c r="I5" i="5" s="1"/>
  <c r="O49" i="5"/>
  <c r="J59" i="5"/>
  <c r="F49" i="5"/>
  <c r="F18" i="5"/>
  <c r="F5" i="5" s="1"/>
  <c r="C18" i="5"/>
  <c r="C5" i="5" s="1"/>
  <c r="AB11" i="5"/>
  <c r="AB31" i="5"/>
  <c r="P49" i="5"/>
  <c r="M30" i="9"/>
  <c r="I30" i="9"/>
  <c r="I31" i="9" s="1"/>
  <c r="I40" i="9" s="1"/>
  <c r="I44" i="9" s="1"/>
  <c r="AB25" i="9"/>
  <c r="AB33" i="9"/>
  <c r="Q30" i="9"/>
  <c r="AC25" i="9"/>
  <c r="C30" i="9"/>
  <c r="F30" i="9"/>
  <c r="K30" i="9"/>
  <c r="J30" i="9"/>
  <c r="J31" i="9" s="1"/>
  <c r="AC20" i="9"/>
  <c r="AB20" i="9"/>
  <c r="G30" i="9"/>
  <c r="E18" i="9"/>
  <c r="F18" i="9"/>
  <c r="C18" i="9"/>
  <c r="AB10" i="9"/>
  <c r="AC10" i="9"/>
  <c r="AC5" i="9"/>
  <c r="AB5" i="9"/>
  <c r="D18" i="9"/>
  <c r="K69" i="6"/>
  <c r="I69" i="6"/>
  <c r="AD86" i="6"/>
  <c r="AD78" i="6"/>
  <c r="AB78" i="6"/>
  <c r="E69" i="6"/>
  <c r="AC73" i="6"/>
  <c r="D69" i="6"/>
  <c r="AC78" i="6"/>
  <c r="AB73" i="6"/>
  <c r="AC72" i="6"/>
  <c r="D43" i="6"/>
  <c r="I43" i="6"/>
  <c r="AC47" i="6"/>
  <c r="AD47" i="6"/>
  <c r="C43" i="6"/>
  <c r="AB52" i="6"/>
  <c r="AC52" i="6"/>
  <c r="AB45" i="6"/>
  <c r="AC5" i="6"/>
  <c r="AB5" i="6"/>
  <c r="C33" i="10"/>
  <c r="AB33" i="10" s="1"/>
  <c r="AE5" i="10"/>
  <c r="AE76" i="5"/>
  <c r="D59" i="5"/>
  <c r="G59" i="5"/>
  <c r="C59" i="5"/>
  <c r="F59" i="5"/>
  <c r="K59" i="5"/>
  <c r="E59" i="5"/>
  <c r="N59" i="5"/>
  <c r="AD60" i="5"/>
  <c r="L59" i="5"/>
  <c r="AB50" i="5"/>
  <c r="AD31" i="5"/>
  <c r="M18" i="5"/>
  <c r="M5" i="5" s="1"/>
  <c r="AD27" i="5"/>
  <c r="AE27" i="5"/>
  <c r="G18" i="5"/>
  <c r="G5" i="5" s="1"/>
  <c r="L18" i="5"/>
  <c r="L5" i="5" s="1"/>
  <c r="AB19" i="5"/>
  <c r="AD11" i="5"/>
  <c r="AE11" i="5"/>
  <c r="AE36" i="9"/>
  <c r="AD25" i="9"/>
  <c r="N31" i="9"/>
  <c r="N40" i="9" s="1"/>
  <c r="N44" i="9" s="1"/>
  <c r="AD10" i="9"/>
  <c r="AD73" i="6"/>
  <c r="AE86" i="6"/>
  <c r="K43" i="6"/>
  <c r="M43" i="6"/>
  <c r="AE40" i="10"/>
  <c r="L4" i="10"/>
  <c r="AD16" i="10"/>
  <c r="AD5" i="10"/>
  <c r="AD23" i="10"/>
  <c r="AE16" i="10"/>
  <c r="Q59" i="5"/>
  <c r="R59" i="5"/>
  <c r="AE70" i="5"/>
  <c r="AD50" i="5"/>
  <c r="K18" i="5"/>
  <c r="AE19" i="5"/>
  <c r="P18" i="5"/>
  <c r="P5" i="5" s="1"/>
  <c r="AD19" i="5"/>
  <c r="N5" i="5"/>
  <c r="AE46" i="6"/>
  <c r="N43" i="6"/>
  <c r="AD45" i="6"/>
  <c r="AD33" i="9"/>
  <c r="M69" i="6"/>
  <c r="N69" i="6"/>
  <c r="AD6" i="6"/>
  <c r="AD5" i="6"/>
  <c r="Q43" i="6"/>
  <c r="AE47" i="6"/>
  <c r="L43" i="6"/>
  <c r="L4" i="6" s="1"/>
  <c r="P43" i="6"/>
  <c r="AD52" i="6"/>
  <c r="AD72" i="6"/>
  <c r="P69" i="6"/>
  <c r="AE78" i="6"/>
  <c r="AE73" i="6"/>
  <c r="AE72" i="6"/>
  <c r="AE45" i="6"/>
  <c r="AE52" i="6"/>
  <c r="O43" i="6"/>
  <c r="AE33" i="9"/>
  <c r="R30" i="9"/>
  <c r="AE25" i="9"/>
  <c r="P30" i="9"/>
  <c r="Q69" i="6"/>
  <c r="R69" i="6"/>
  <c r="O69" i="6"/>
  <c r="R43" i="6"/>
  <c r="AE6" i="6"/>
  <c r="AE5" i="6"/>
  <c r="O33" i="10"/>
  <c r="P4" i="10"/>
  <c r="AE23" i="10"/>
  <c r="P59" i="5"/>
  <c r="O59" i="5"/>
  <c r="AE60" i="5"/>
  <c r="AE50" i="5"/>
  <c r="Q18" i="5"/>
  <c r="Q5" i="5" s="1"/>
  <c r="R18" i="5"/>
  <c r="R5" i="5" s="1"/>
  <c r="O18" i="5"/>
  <c r="O30" i="9"/>
  <c r="AC33" i="9"/>
  <c r="AE20" i="9"/>
  <c r="E30" i="9"/>
  <c r="AC36" i="9"/>
  <c r="H30" i="9"/>
  <c r="AD36" i="9"/>
  <c r="AB36" i="9"/>
  <c r="H69" i="6"/>
  <c r="G69" i="6"/>
  <c r="C69" i="6"/>
  <c r="AB72" i="6"/>
  <c r="D4" i="5" l="1"/>
  <c r="L4" i="5"/>
  <c r="N4" i="10"/>
  <c r="AE19" i="10"/>
  <c r="AD49" i="5"/>
  <c r="AC49" i="5"/>
  <c r="M4" i="5"/>
  <c r="AC59" i="5"/>
  <c r="I4" i="5"/>
  <c r="H4" i="5"/>
  <c r="AB49" i="5"/>
  <c r="J4" i="5"/>
  <c r="AC18" i="9"/>
  <c r="H4" i="6"/>
  <c r="AC43" i="6"/>
  <c r="C31" i="9"/>
  <c r="AD30" i="9"/>
  <c r="L31" i="9"/>
  <c r="L40" i="9" s="1"/>
  <c r="L44" i="9" s="1"/>
  <c r="F4" i="6"/>
  <c r="G31" i="9"/>
  <c r="G40" i="9" s="1"/>
  <c r="G44" i="9" s="1"/>
  <c r="R31" i="9"/>
  <c r="R40" i="9" s="1"/>
  <c r="K31" i="9"/>
  <c r="C4" i="10"/>
  <c r="AB4" i="10" s="1"/>
  <c r="E4" i="5"/>
  <c r="J40" i="9"/>
  <c r="J44" i="9" s="1"/>
  <c r="M31" i="9"/>
  <c r="M40" i="9" s="1"/>
  <c r="M44" i="9" s="1"/>
  <c r="E31" i="9"/>
  <c r="E40" i="9" s="1"/>
  <c r="E44" i="9" s="1"/>
  <c r="E4" i="6"/>
  <c r="Q4" i="6"/>
  <c r="R4" i="6"/>
  <c r="AB43" i="6"/>
  <c r="D4" i="6"/>
  <c r="AE69" i="6"/>
  <c r="AD69" i="6"/>
  <c r="I4" i="6"/>
  <c r="AC69" i="6"/>
  <c r="K4" i="6"/>
  <c r="AB19" i="10"/>
  <c r="AC4" i="10"/>
  <c r="AC19" i="10"/>
  <c r="AE33" i="10"/>
  <c r="AD19" i="10"/>
  <c r="AB18" i="5"/>
  <c r="AC18" i="5"/>
  <c r="AC30" i="9"/>
  <c r="Q31" i="9"/>
  <c r="Q40" i="9" s="1"/>
  <c r="Q44" i="9" s="1"/>
  <c r="F31" i="9"/>
  <c r="F40" i="9" s="1"/>
  <c r="F44" i="9" s="1"/>
  <c r="AE30" i="9"/>
  <c r="AB30" i="9"/>
  <c r="AB18" i="9"/>
  <c r="D31" i="9"/>
  <c r="D40" i="9" s="1"/>
  <c r="D44" i="9" s="1"/>
  <c r="AB69" i="6"/>
  <c r="G4" i="6"/>
  <c r="M4" i="6"/>
  <c r="AD43" i="6"/>
  <c r="R4" i="5"/>
  <c r="AB59" i="5"/>
  <c r="F4" i="5"/>
  <c r="AD59" i="5"/>
  <c r="C4" i="5"/>
  <c r="N4" i="5"/>
  <c r="Q4" i="5"/>
  <c r="AD18" i="5"/>
  <c r="K5" i="5"/>
  <c r="K4" i="5" s="1"/>
  <c r="AB5" i="5"/>
  <c r="G4" i="5"/>
  <c r="AC5" i="5"/>
  <c r="P31" i="9"/>
  <c r="P40" i="9" s="1"/>
  <c r="P44" i="9" s="1"/>
  <c r="N4" i="6"/>
  <c r="O4" i="10"/>
  <c r="AE4" i="10" s="1"/>
  <c r="AD4" i="10"/>
  <c r="P4" i="6"/>
  <c r="AE43" i="6"/>
  <c r="AE18" i="9"/>
  <c r="O4" i="6"/>
  <c r="AE59" i="5"/>
  <c r="P4" i="5"/>
  <c r="O5" i="5"/>
  <c r="AE18" i="5"/>
  <c r="K40" i="9"/>
  <c r="H31" i="9"/>
  <c r="H40" i="9" s="1"/>
  <c r="H44" i="9" s="1"/>
  <c r="AD18" i="9"/>
  <c r="O31" i="9"/>
  <c r="C4" i="6"/>
  <c r="AC4" i="5" l="1"/>
  <c r="R44" i="9"/>
  <c r="AF44" i="9"/>
  <c r="C40" i="9"/>
  <c r="C44" i="9" s="1"/>
  <c r="AD31" i="9"/>
  <c r="AD40" i="9"/>
  <c r="AD44" i="9" s="1"/>
  <c r="AC4" i="6"/>
  <c r="AD4" i="6"/>
  <c r="AB4" i="6"/>
  <c r="AD5" i="5"/>
  <c r="AB4" i="5"/>
  <c r="AB31" i="9"/>
  <c r="AC31" i="9"/>
  <c r="AC40" i="9"/>
  <c r="AC44" i="9" s="1"/>
  <c r="AD4" i="5"/>
  <c r="AE4" i="6"/>
  <c r="K44" i="9"/>
  <c r="O4" i="5"/>
  <c r="AE4" i="5" s="1"/>
  <c r="AE5" i="5"/>
  <c r="AE31" i="9"/>
  <c r="O40" i="9"/>
  <c r="AB40" i="9"/>
  <c r="AB44" i="9" s="1"/>
  <c r="AE40" i="9" l="1"/>
  <c r="AE44" i="9" s="1"/>
  <c r="O44" i="9"/>
</calcChain>
</file>

<file path=xl/sharedStrings.xml><?xml version="1.0" encoding="utf-8"?>
<sst xmlns="http://schemas.openxmlformats.org/spreadsheetml/2006/main" count="2976" uniqueCount="408">
  <si>
    <t>TRANSACTIONS AFFECTING NET WORTH:</t>
  </si>
  <si>
    <t>GOB</t>
  </si>
  <si>
    <t>TRANSACTIONS IN NONFINANCIAL ASSETS:</t>
  </si>
  <si>
    <t>NLB</t>
  </si>
  <si>
    <t>Accounting method: CASH</t>
  </si>
  <si>
    <t>31B</t>
  </si>
  <si>
    <t>311B</t>
  </si>
  <si>
    <t>312B</t>
  </si>
  <si>
    <t>313B</t>
  </si>
  <si>
    <t>314B</t>
  </si>
  <si>
    <t>31A</t>
  </si>
  <si>
    <t>311A</t>
  </si>
  <si>
    <t>312A</t>
  </si>
  <si>
    <t>313A</t>
  </si>
  <si>
    <t>314A</t>
  </si>
  <si>
    <t>TRANSACTIONS IN FINANCIAL ASSETS AND LIABILITIES (Net FINANCING):</t>
  </si>
  <si>
    <t>2</t>
  </si>
  <si>
    <t>21</t>
  </si>
  <si>
    <t>211</t>
  </si>
  <si>
    <t>212</t>
  </si>
  <si>
    <t>2121</t>
  </si>
  <si>
    <t>2122</t>
  </si>
  <si>
    <t>22</t>
  </si>
  <si>
    <t>23</t>
  </si>
  <si>
    <t>24</t>
  </si>
  <si>
    <t>241</t>
  </si>
  <si>
    <t>242</t>
  </si>
  <si>
    <t>243</t>
  </si>
  <si>
    <t>25</t>
  </si>
  <si>
    <t>251</t>
  </si>
  <si>
    <t>252</t>
  </si>
  <si>
    <t>26</t>
  </si>
  <si>
    <t>261</t>
  </si>
  <si>
    <t>2611</t>
  </si>
  <si>
    <t>2612</t>
  </si>
  <si>
    <t>262</t>
  </si>
  <si>
    <t>2621</t>
  </si>
  <si>
    <t>2622</t>
  </si>
  <si>
    <t>263</t>
  </si>
  <si>
    <t>2631</t>
  </si>
  <si>
    <t>2632</t>
  </si>
  <si>
    <t>27</t>
  </si>
  <si>
    <t>271</t>
  </si>
  <si>
    <t>272</t>
  </si>
  <si>
    <t>273</t>
  </si>
  <si>
    <t>28</t>
  </si>
  <si>
    <t>281</t>
  </si>
  <si>
    <t>282</t>
  </si>
  <si>
    <t>2821</t>
  </si>
  <si>
    <t>2822</t>
  </si>
  <si>
    <t>3</t>
  </si>
  <si>
    <t>31</t>
  </si>
  <si>
    <t>311</t>
  </si>
  <si>
    <t>311C</t>
  </si>
  <si>
    <t>3111</t>
  </si>
  <si>
    <t>3111A</t>
  </si>
  <si>
    <t>3111B</t>
  </si>
  <si>
    <t>3111C</t>
  </si>
  <si>
    <t>3112</t>
  </si>
  <si>
    <t>3112A</t>
  </si>
  <si>
    <t>3112B</t>
  </si>
  <si>
    <t>3112C</t>
  </si>
  <si>
    <t>3113</t>
  </si>
  <si>
    <t>3113A</t>
  </si>
  <si>
    <t>3113B</t>
  </si>
  <si>
    <t>3113C</t>
  </si>
  <si>
    <t>312</t>
  </si>
  <si>
    <t>3121</t>
  </si>
  <si>
    <t>Strategic stocks</t>
  </si>
  <si>
    <t>3122</t>
  </si>
  <si>
    <t>Other Inventories</t>
  </si>
  <si>
    <t>313</t>
  </si>
  <si>
    <t>314</t>
  </si>
  <si>
    <t>3141</t>
  </si>
  <si>
    <t>3141A</t>
  </si>
  <si>
    <t>3141B</t>
  </si>
  <si>
    <t>3142</t>
  </si>
  <si>
    <t>3142A</t>
  </si>
  <si>
    <t>3142B</t>
  </si>
  <si>
    <t>3143</t>
  </si>
  <si>
    <t>3143A</t>
  </si>
  <si>
    <t>3143B</t>
  </si>
  <si>
    <t>3144</t>
  </si>
  <si>
    <t>3144A</t>
  </si>
  <si>
    <t>3144B</t>
  </si>
  <si>
    <t>32</t>
  </si>
  <si>
    <t>3202</t>
  </si>
  <si>
    <t>3203</t>
  </si>
  <si>
    <t>3204</t>
  </si>
  <si>
    <t>3205</t>
  </si>
  <si>
    <t>3206</t>
  </si>
  <si>
    <t>3207</t>
  </si>
  <si>
    <t>3208</t>
  </si>
  <si>
    <t>321</t>
  </si>
  <si>
    <t>3212</t>
  </si>
  <si>
    <t>3213</t>
  </si>
  <si>
    <t>3214</t>
  </si>
  <si>
    <t>3215</t>
  </si>
  <si>
    <t>3216</t>
  </si>
  <si>
    <t>3217</t>
  </si>
  <si>
    <t>3218</t>
  </si>
  <si>
    <t>322</t>
  </si>
  <si>
    <t>3222</t>
  </si>
  <si>
    <t>3223</t>
  </si>
  <si>
    <t>3224</t>
  </si>
  <si>
    <t>3225</t>
  </si>
  <si>
    <t>3226</t>
  </si>
  <si>
    <t>3227</t>
  </si>
  <si>
    <t>3228</t>
  </si>
  <si>
    <t>33</t>
  </si>
  <si>
    <t>3302</t>
  </si>
  <si>
    <t>3303</t>
  </si>
  <si>
    <t>3304</t>
  </si>
  <si>
    <t>3305</t>
  </si>
  <si>
    <t>3306</t>
  </si>
  <si>
    <t>3307</t>
  </si>
  <si>
    <t>3308</t>
  </si>
  <si>
    <t>331</t>
  </si>
  <si>
    <t>3312</t>
  </si>
  <si>
    <t>3313</t>
  </si>
  <si>
    <t>3314</t>
  </si>
  <si>
    <t>3315</t>
  </si>
  <si>
    <t>3316</t>
  </si>
  <si>
    <t>3317</t>
  </si>
  <si>
    <t>3318</t>
  </si>
  <si>
    <t>332</t>
  </si>
  <si>
    <t>3322</t>
  </si>
  <si>
    <t>3323</t>
  </si>
  <si>
    <t>3324</t>
  </si>
  <si>
    <t>3325</t>
  </si>
  <si>
    <t>3326</t>
  </si>
  <si>
    <t>3327</t>
  </si>
  <si>
    <t>3328</t>
  </si>
  <si>
    <t>1</t>
  </si>
  <si>
    <t>11</t>
  </si>
  <si>
    <t>111</t>
  </si>
  <si>
    <t>1111</t>
  </si>
  <si>
    <t>1112</t>
  </si>
  <si>
    <t>1113</t>
  </si>
  <si>
    <t>112</t>
  </si>
  <si>
    <t>113</t>
  </si>
  <si>
    <t>1131</t>
  </si>
  <si>
    <t>1132</t>
  </si>
  <si>
    <t>1133</t>
  </si>
  <si>
    <t>1134</t>
  </si>
  <si>
    <t>1135</t>
  </si>
  <si>
    <t>1136</t>
  </si>
  <si>
    <t>114</t>
  </si>
  <si>
    <t>1141</t>
  </si>
  <si>
    <t>11411</t>
  </si>
  <si>
    <t>11412</t>
  </si>
  <si>
    <t>11413</t>
  </si>
  <si>
    <t>1142</t>
  </si>
  <si>
    <t>1143</t>
  </si>
  <si>
    <t>1144</t>
  </si>
  <si>
    <t>1145</t>
  </si>
  <si>
    <t>11451</t>
  </si>
  <si>
    <t>11452</t>
  </si>
  <si>
    <t>1146</t>
  </si>
  <si>
    <t>115</t>
  </si>
  <si>
    <t>1151</t>
  </si>
  <si>
    <t>1152</t>
  </si>
  <si>
    <t>1153</t>
  </si>
  <si>
    <t>1154</t>
  </si>
  <si>
    <t>1155</t>
  </si>
  <si>
    <t>1156</t>
  </si>
  <si>
    <t>116</t>
  </si>
  <si>
    <t>12</t>
  </si>
  <si>
    <t>121</t>
  </si>
  <si>
    <t>1211</t>
  </si>
  <si>
    <t>1212</t>
  </si>
  <si>
    <t>1213</t>
  </si>
  <si>
    <t>1214</t>
  </si>
  <si>
    <t>122</t>
  </si>
  <si>
    <t>1221</t>
  </si>
  <si>
    <t>1222</t>
  </si>
  <si>
    <t>1223</t>
  </si>
  <si>
    <t>13</t>
  </si>
  <si>
    <t>131</t>
  </si>
  <si>
    <t>1311</t>
  </si>
  <si>
    <t>1312</t>
  </si>
  <si>
    <t>132</t>
  </si>
  <si>
    <t>1321</t>
  </si>
  <si>
    <t>1322</t>
  </si>
  <si>
    <t>133</t>
  </si>
  <si>
    <t>1331</t>
  </si>
  <si>
    <t>1332</t>
  </si>
  <si>
    <t>14</t>
  </si>
  <si>
    <t>141</t>
  </si>
  <si>
    <t>1411</t>
  </si>
  <si>
    <t>1412</t>
  </si>
  <si>
    <t>1413</t>
  </si>
  <si>
    <t>1414</t>
  </si>
  <si>
    <t>1415</t>
  </si>
  <si>
    <t>142</t>
  </si>
  <si>
    <t>1421</t>
  </si>
  <si>
    <t>1422</t>
  </si>
  <si>
    <t>1423</t>
  </si>
  <si>
    <t>1424</t>
  </si>
  <si>
    <t>143</t>
  </si>
  <si>
    <t>144</t>
  </si>
  <si>
    <t>1441</t>
  </si>
  <si>
    <t>1442</t>
  </si>
  <si>
    <t>145</t>
  </si>
  <si>
    <t xml:space="preserve">Revenue </t>
  </si>
  <si>
    <t xml:space="preserve">Taxes </t>
  </si>
  <si>
    <t xml:space="preserve">Social contributions </t>
  </si>
  <si>
    <t xml:space="preserve">Grants </t>
  </si>
  <si>
    <t xml:space="preserve">Other revenue </t>
  </si>
  <si>
    <t xml:space="preserve">Expense </t>
  </si>
  <si>
    <t>Compensation of employees</t>
  </si>
  <si>
    <t xml:space="preserve">Use of goods and services </t>
  </si>
  <si>
    <t xml:space="preserve">Interest </t>
  </si>
  <si>
    <t xml:space="preserve">Subsidies </t>
  </si>
  <si>
    <t xml:space="preserve">Social benefits </t>
  </si>
  <si>
    <t xml:space="preserve">Other expense </t>
  </si>
  <si>
    <t xml:space="preserve">Fixed assets </t>
  </si>
  <si>
    <t>Change in inventories</t>
  </si>
  <si>
    <t xml:space="preserve">Valuables </t>
  </si>
  <si>
    <t xml:space="preserve">Nonproduced assets </t>
  </si>
  <si>
    <t xml:space="preserve">Foreign </t>
  </si>
  <si>
    <t xml:space="preserve">Domestic </t>
  </si>
  <si>
    <t xml:space="preserve">(Memo item: Net cash inflow from financing activities  (-32x+33)) </t>
  </si>
  <si>
    <t xml:space="preserve">Vertical check: Difference between net lending/borrowing and financing (1-2-31=32-33-NLBz=0) </t>
  </si>
  <si>
    <t xml:space="preserve">Change in inventories </t>
  </si>
  <si>
    <t>Nonproduced assets</t>
  </si>
  <si>
    <t xml:space="preserve">Net lending / borrowing  (1-2+NOBz-31) </t>
  </si>
  <si>
    <t xml:space="preserve">REVENUE </t>
  </si>
  <si>
    <t xml:space="preserve">Taxes on income, profits, and capital gains </t>
  </si>
  <si>
    <t xml:space="preserve">Payable by individuals </t>
  </si>
  <si>
    <t xml:space="preserve">Payable by corporations and other enterprises </t>
  </si>
  <si>
    <t xml:space="preserve">Taxes on payroll and workforce </t>
  </si>
  <si>
    <t xml:space="preserve">Miscellaneous and unidentified revenue </t>
  </si>
  <si>
    <t xml:space="preserve">Taxes on property </t>
  </si>
  <si>
    <t xml:space="preserve">Recurrent taxes on immovable property </t>
  </si>
  <si>
    <t xml:space="preserve">Recurrent taxes on net wealth </t>
  </si>
  <si>
    <t xml:space="preserve">Estate, inheritance, and gift taxes </t>
  </si>
  <si>
    <t xml:space="preserve">Taxes on financial and capital transactions </t>
  </si>
  <si>
    <t xml:space="preserve">Other nonrecurrent taxes on property </t>
  </si>
  <si>
    <t xml:space="preserve">Other recurrent taxes on property </t>
  </si>
  <si>
    <t xml:space="preserve">Taxes on goods and services </t>
  </si>
  <si>
    <t xml:space="preserve">General taxes on goods and services </t>
  </si>
  <si>
    <t xml:space="preserve">Value-added taxes </t>
  </si>
  <si>
    <t xml:space="preserve">Sales taxes </t>
  </si>
  <si>
    <t xml:space="preserve">Turnover &amp; other general taxes on G &amp; S </t>
  </si>
  <si>
    <t xml:space="preserve">Excises </t>
  </si>
  <si>
    <t xml:space="preserve">Profits of fiscal monopolies </t>
  </si>
  <si>
    <t xml:space="preserve">Taxes on specific services </t>
  </si>
  <si>
    <t xml:space="preserve">Taxes on use of goods, permission to use goods </t>
  </si>
  <si>
    <t xml:space="preserve">Motor vehicles taxes </t>
  </si>
  <si>
    <t xml:space="preserve">Other </t>
  </si>
  <si>
    <t xml:space="preserve">Other taxes on goods and services </t>
  </si>
  <si>
    <t xml:space="preserve">Taxes on international trade and transactions </t>
  </si>
  <si>
    <t xml:space="preserve">Customs and other import duties </t>
  </si>
  <si>
    <t xml:space="preserve">Taxes on exports </t>
  </si>
  <si>
    <t xml:space="preserve">Profits of export or import monopolies </t>
  </si>
  <si>
    <t xml:space="preserve">Exchange profits </t>
  </si>
  <si>
    <t xml:space="preserve">Exchange taxes </t>
  </si>
  <si>
    <t xml:space="preserve">Other taxes on international trade and transactions </t>
  </si>
  <si>
    <t xml:space="preserve">Other taxes </t>
  </si>
  <si>
    <t xml:space="preserve">Social security contributions </t>
  </si>
  <si>
    <t xml:space="preserve">Employee contributions </t>
  </si>
  <si>
    <t xml:space="preserve">Employer contributions </t>
  </si>
  <si>
    <t xml:space="preserve">Self-employed or nonemployed contributions </t>
  </si>
  <si>
    <t xml:space="preserve">Unallocable contributions </t>
  </si>
  <si>
    <t xml:space="preserve">Other social contributions </t>
  </si>
  <si>
    <t xml:space="preserve">Imputed contributions </t>
  </si>
  <si>
    <t xml:space="preserve">Current </t>
  </si>
  <si>
    <t xml:space="preserve">Capital </t>
  </si>
  <si>
    <t xml:space="preserve">From foreign governments </t>
  </si>
  <si>
    <t xml:space="preserve">From international organizations </t>
  </si>
  <si>
    <t xml:space="preserve">From other general government units </t>
  </si>
  <si>
    <t xml:space="preserve">Property income </t>
  </si>
  <si>
    <t xml:space="preserve">Dividends </t>
  </si>
  <si>
    <t xml:space="preserve">Withdrawals from income of quasi-corporations </t>
  </si>
  <si>
    <t xml:space="preserve">Property income attrib. to insurance policyholders </t>
  </si>
  <si>
    <t xml:space="preserve">Rent </t>
  </si>
  <si>
    <t xml:space="preserve">Sales of goods and services </t>
  </si>
  <si>
    <t xml:space="preserve">Sales of market establishments </t>
  </si>
  <si>
    <t xml:space="preserve">Administrative fees </t>
  </si>
  <si>
    <t xml:space="preserve">Incidental sales by nonmarket establishments </t>
  </si>
  <si>
    <t xml:space="preserve">Imputed sales of goods and services </t>
  </si>
  <si>
    <t xml:space="preserve">Fines, penalties, and forfeits </t>
  </si>
  <si>
    <t xml:space="preserve">Voluntary transfers other than grants </t>
  </si>
  <si>
    <t xml:space="preserve">EXPENSE </t>
  </si>
  <si>
    <t xml:space="preserve">Compensation of employees </t>
  </si>
  <si>
    <t xml:space="preserve">Wages and salaries </t>
  </si>
  <si>
    <t xml:space="preserve">Consumption of fixed capital </t>
  </si>
  <si>
    <t xml:space="preserve">To nonresidents </t>
  </si>
  <si>
    <t xml:space="preserve">To residents other than general government </t>
  </si>
  <si>
    <t xml:space="preserve">To other general government units </t>
  </si>
  <si>
    <t xml:space="preserve">Property expense other than interest </t>
  </si>
  <si>
    <t xml:space="preserve">Miscellaneous other expense </t>
  </si>
  <si>
    <t xml:space="preserve">Acquisitions: fixed assets </t>
  </si>
  <si>
    <t>Disposals: fixed assets</t>
  </si>
  <si>
    <t xml:space="preserve">Loans [3214+3224] </t>
  </si>
  <si>
    <t xml:space="preserve">Shares and other equity [3215+3225] </t>
  </si>
  <si>
    <t xml:space="preserve">Insurance technical reserves [3216+3226] </t>
  </si>
  <si>
    <t xml:space="preserve">Loans </t>
  </si>
  <si>
    <t xml:space="preserve">Shares and other equity </t>
  </si>
  <si>
    <t xml:space="preserve">Net incurrence of liabilities [331+332] </t>
  </si>
  <si>
    <t xml:space="preserve">Securities other than shares [3313+3323] </t>
  </si>
  <si>
    <t xml:space="preserve">Loans [3314+3324] </t>
  </si>
  <si>
    <t xml:space="preserve">Securities other than shares </t>
  </si>
  <si>
    <t xml:space="preserve">Net acquisition of financial assets [321+322+323] </t>
  </si>
  <si>
    <t>Interest from nonresidents</t>
  </si>
  <si>
    <t>Interest other than general government</t>
  </si>
  <si>
    <t>Interest from other general government units</t>
  </si>
  <si>
    <t>Reinvestment earning from foreign direct investment</t>
  </si>
  <si>
    <t>Dividends (public corporations only)</t>
  </si>
  <si>
    <t>Property expense for investment income disbursements</t>
  </si>
  <si>
    <t>Rent</t>
  </si>
  <si>
    <t>Reinvestment earning on foreign direct investment</t>
  </si>
  <si>
    <t>Q1</t>
  </si>
  <si>
    <t>Q2</t>
  </si>
  <si>
    <t>Q3</t>
  </si>
  <si>
    <t>Q4</t>
  </si>
  <si>
    <t xml:space="preserve">Actual social contributions </t>
  </si>
  <si>
    <t>Imputed social contributions</t>
  </si>
  <si>
    <t>Subsidies</t>
  </si>
  <si>
    <t xml:space="preserve">To public corporations </t>
  </si>
  <si>
    <t>To private enterprises</t>
  </si>
  <si>
    <t>To foreign governments</t>
  </si>
  <si>
    <t>Current</t>
  </si>
  <si>
    <t>To international organizations</t>
  </si>
  <si>
    <t>Capital</t>
  </si>
  <si>
    <t xml:space="preserve">Social security benefits </t>
  </si>
  <si>
    <t>Social assistance benefits</t>
  </si>
  <si>
    <t xml:space="preserve">Employer social benefits </t>
  </si>
  <si>
    <t xml:space="preserve">Consumption of fixed capital (CFC): fixed assets </t>
  </si>
  <si>
    <t xml:space="preserve">Buildings and structures </t>
  </si>
  <si>
    <t>Acquisitions: buildings and structures</t>
  </si>
  <si>
    <t>Disposals: buildings and structures</t>
  </si>
  <si>
    <t>CFC: buildings and structures</t>
  </si>
  <si>
    <t xml:space="preserve">Machinery and equipment  </t>
  </si>
  <si>
    <t>Acquisitions: machinery and equipment</t>
  </si>
  <si>
    <t xml:space="preserve">Disposals: machinery and equipment </t>
  </si>
  <si>
    <t>CFC: machinery and equipment</t>
  </si>
  <si>
    <t>Other fixed assets</t>
  </si>
  <si>
    <t xml:space="preserve">Disposals: other fixed assets </t>
  </si>
  <si>
    <t xml:space="preserve">CFC: other fixed assets </t>
  </si>
  <si>
    <t>Inventories</t>
  </si>
  <si>
    <t xml:space="preserve">Acquisitions: other fixed assets </t>
  </si>
  <si>
    <t>Acquisitions: valuables</t>
  </si>
  <si>
    <t>Disposals: valuables</t>
  </si>
  <si>
    <t>Acquisitions: nonproduced assets</t>
  </si>
  <si>
    <t xml:space="preserve">Disposals: nonproduced assets </t>
  </si>
  <si>
    <t>Land</t>
  </si>
  <si>
    <t>Acquisitions: land</t>
  </si>
  <si>
    <t>Disposals: land</t>
  </si>
  <si>
    <t xml:space="preserve">Subsoil assets </t>
  </si>
  <si>
    <t>Acquisitions: subsoil assets</t>
  </si>
  <si>
    <t xml:space="preserve">Disposals: subsoil assets </t>
  </si>
  <si>
    <t>Other naturally occurring assets</t>
  </si>
  <si>
    <t xml:space="preserve">Acquisitions: other naturally occurring assets </t>
  </si>
  <si>
    <t>Disposals: other naturally occurring assets</t>
  </si>
  <si>
    <t>Intangible nonproduced assets</t>
  </si>
  <si>
    <t>Acquisitions: intangible nonproduced assets</t>
  </si>
  <si>
    <t>Disposals: intangible nonproduced assets</t>
  </si>
  <si>
    <t>Monetary gold and SDRs</t>
  </si>
  <si>
    <t>Currency and deposits [3212+3222]</t>
  </si>
  <si>
    <t xml:space="preserve">Securities other than shares [3213+3223] </t>
  </si>
  <si>
    <t>Financial derivatives [3217+3227]</t>
  </si>
  <si>
    <t xml:space="preserve">Other accounts receivable [3218+3228] </t>
  </si>
  <si>
    <t>Currency and deposits</t>
  </si>
  <si>
    <t>Insurance technical reserves</t>
  </si>
  <si>
    <t>Financial derivatives</t>
  </si>
  <si>
    <t xml:space="preserve">Other accounts receivable </t>
  </si>
  <si>
    <t>Securities other than shares</t>
  </si>
  <si>
    <t xml:space="preserve">Insurance technical reserves </t>
  </si>
  <si>
    <t xml:space="preserve">Financial derivatives </t>
  </si>
  <si>
    <t>Special Drawing Rights (SDRs) [3321]</t>
  </si>
  <si>
    <t xml:space="preserve">Currency and deposits [3312+3322] </t>
  </si>
  <si>
    <t xml:space="preserve">Shares and other equity [3315+3325] </t>
  </si>
  <si>
    <t>Insurance technical reserves [3316+3326]</t>
  </si>
  <si>
    <t xml:space="preserve">Financial derivatives [3317+3327] </t>
  </si>
  <si>
    <t xml:space="preserve">Other accounts receivable [3318+3328] </t>
  </si>
  <si>
    <t xml:space="preserve">Currency and deposits </t>
  </si>
  <si>
    <t xml:space="preserve">Other accounts payable </t>
  </si>
  <si>
    <t>Special Drawing Rights (SDRs)</t>
  </si>
  <si>
    <t>TABLE 1: Total Revenue</t>
  </si>
  <si>
    <t>...</t>
  </si>
  <si>
    <t>Nominal GDP (Lao data) (B)</t>
  </si>
  <si>
    <t>Fiscal data discrepancies (in term of GDP) ((A)/(B))</t>
  </si>
  <si>
    <t xml:space="preserve"> </t>
  </si>
  <si>
    <t>Taxes on financial and capital transactions</t>
  </si>
  <si>
    <t>Withdrawals from income of quasi-corp. (public corp. only)</t>
  </si>
  <si>
    <t xml:space="preserve">Unallocable </t>
  </si>
  <si>
    <t>TABLE 2: Total Expense</t>
  </si>
  <si>
    <t>Table 3: Transactions in Assets and Liabilities</t>
  </si>
  <si>
    <t>Statement I: Statement of Government Operations</t>
  </si>
  <si>
    <t>in millions of Kip</t>
  </si>
  <si>
    <t>NA</t>
  </si>
  <si>
    <t>Lao PDR - Quarterly GFS for Budgetary Central Government (with breakdown of other expense)</t>
  </si>
  <si>
    <t>Annual GFS for Budgetary Central Government (with breakdown of other expense)</t>
  </si>
  <si>
    <t xml:space="preserve">Lao PDR - Quarterly GFS for Budgetary Central Government </t>
  </si>
  <si>
    <t xml:space="preserve">Annual GFS for Budgetary Central Government </t>
  </si>
  <si>
    <r>
      <t>Gross operating balance  (1-2+23+NOBz)</t>
    </r>
    <r>
      <rPr>
        <b/>
        <i/>
        <sz val="9.5"/>
        <rFont val="Arial"/>
        <family val="2"/>
      </rPr>
      <t xml:space="preserve"> </t>
    </r>
  </si>
  <si>
    <r>
      <t xml:space="preserve"> Acquisition of Nonfinancial Assets</t>
    </r>
    <r>
      <rPr>
        <sz val="9.5"/>
        <rFont val="Arial"/>
        <family val="2"/>
      </rPr>
      <t xml:space="preserve"> </t>
    </r>
  </si>
  <si>
    <r>
      <t>Disposal of Nonfinancial Assets</t>
    </r>
    <r>
      <rPr>
        <sz val="9.5"/>
        <rFont val="Arial"/>
        <family val="2"/>
      </rPr>
      <t xml:space="preserve"> </t>
    </r>
  </si>
  <si>
    <r>
      <t xml:space="preserve"> Net Acquisition of Nonfinancial Assets</t>
    </r>
    <r>
      <rPr>
        <sz val="9.5"/>
        <rFont val="Arial"/>
        <family val="2"/>
      </rPr>
      <t xml:space="preserve"> </t>
    </r>
  </si>
  <si>
    <r>
      <t>Net acquisition of financial assets</t>
    </r>
    <r>
      <rPr>
        <sz val="9.5"/>
        <rFont val="Arial"/>
        <family val="2"/>
      </rPr>
      <t xml:space="preserve"> </t>
    </r>
  </si>
  <si>
    <r>
      <t>Net incurrence of liabilities</t>
    </r>
    <r>
      <rPr>
        <sz val="9.5"/>
        <rFont val="Arial"/>
        <family val="2"/>
      </rPr>
      <t xml:space="preserve"> </t>
    </r>
  </si>
  <si>
    <r>
      <rPr>
        <b/>
        <i/>
        <u/>
        <sz val="9.5"/>
        <rFont val="Arial"/>
        <family val="2"/>
      </rPr>
      <t>Financing Discrepancy (A)</t>
    </r>
    <r>
      <rPr>
        <b/>
        <i/>
        <sz val="9.5"/>
        <rFont val="Arial"/>
        <family val="2"/>
      </rPr>
      <t xml:space="preserve">: {Vertical check: Difference between net lending/borrowing and financing (1-2-31=32-33-NLBz=0)} </t>
    </r>
  </si>
  <si>
    <r>
      <t xml:space="preserve">CHANGE IN NET WORTH: TRANSACTIONS </t>
    </r>
    <r>
      <rPr>
        <b/>
        <vertAlign val="superscript"/>
        <sz val="9.5"/>
        <rFont val="Arial"/>
        <family val="2"/>
      </rPr>
      <t>c/</t>
    </r>
    <r>
      <rPr>
        <b/>
        <sz val="9.5"/>
        <rFont val="Arial"/>
        <family val="2"/>
      </rPr>
      <t xml:space="preserve"> </t>
    </r>
  </si>
  <si>
    <r>
      <t xml:space="preserve">Net acquisition of nonfinancial assets </t>
    </r>
    <r>
      <rPr>
        <b/>
        <vertAlign val="superscript"/>
        <sz val="9.5"/>
        <rFont val="Arial"/>
        <family val="2"/>
      </rPr>
      <t>d/</t>
    </r>
    <r>
      <rPr>
        <b/>
        <sz val="9.5"/>
        <rFont val="Arial"/>
        <family val="2"/>
      </rPr>
      <t xml:space="preserve"> </t>
    </r>
  </si>
  <si>
    <r>
      <t xml:space="preserve">Domestic </t>
    </r>
    <r>
      <rPr>
        <b/>
        <sz val="9.5"/>
        <rFont val="Arial"/>
        <family val="2"/>
      </rPr>
      <t>.</t>
    </r>
  </si>
  <si>
    <t>billion Kip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</si>
</sst>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"/>
    <numFmt numFmtId="165" formatCode="#,##0.0"/>
    <numFmt numFmtId="166" formatCode="0.0%"/>
    <numFmt numFmtId="167" formatCode="General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name val="Helv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.5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name val="Arial"/>
      <family val="2"/>
    </font>
    <font>
      <b/>
      <i/>
      <sz val="9.5"/>
      <color theme="1"/>
      <name val="Arial"/>
      <family val="2"/>
    </font>
    <font>
      <b/>
      <i/>
      <sz val="9.5"/>
      <name val="Arial"/>
      <family val="2"/>
    </font>
    <font>
      <b/>
      <i/>
      <u/>
      <sz val="9.5"/>
      <name val="Arial"/>
      <family val="2"/>
    </font>
    <font>
      <i/>
      <sz val="9.5"/>
      <name val="Arial"/>
      <family val="2"/>
    </font>
    <font>
      <sz val="9.5"/>
      <color rgb="FFFF0000"/>
      <name val="Arial"/>
      <family val="2"/>
    </font>
    <font>
      <sz val="9.5"/>
      <color rgb="FF7030A0"/>
      <name val="Arial"/>
      <family val="2"/>
    </font>
    <font>
      <b/>
      <u/>
      <sz val="9.5"/>
      <color rgb="FFFF0000"/>
      <name val="Arial"/>
      <family val="2"/>
    </font>
    <font>
      <b/>
      <vertAlign val="superscript"/>
      <sz val="9.5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7" fontId="6" fillId="0" borderId="0"/>
  </cellStyleXfs>
  <cellXfs count="280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165" fontId="10" fillId="0" borderId="2" xfId="0" applyNumberFormat="1" applyFont="1" applyBorder="1" applyAlignment="1">
      <alignment vertical="center"/>
    </xf>
    <xf numFmtId="165" fontId="10" fillId="0" borderId="6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5" fontId="11" fillId="0" borderId="2" xfId="0" applyNumberFormat="1" applyFont="1" applyBorder="1" applyAlignment="1">
      <alignment vertical="center"/>
    </xf>
    <xf numFmtId="165" fontId="11" fillId="0" borderId="6" xfId="0" applyNumberFormat="1" applyFont="1" applyBorder="1" applyAlignment="1">
      <alignment vertical="center"/>
    </xf>
    <xf numFmtId="165" fontId="11" fillId="0" borderId="1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165" fontId="10" fillId="0" borderId="1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165" fontId="9" fillId="0" borderId="6" xfId="0" applyNumberFormat="1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2" fillId="0" borderId="11" xfId="0" applyFont="1" applyBorder="1" applyAlignment="1">
      <alignment horizontal="left"/>
    </xf>
    <xf numFmtId="0" fontId="14" fillId="0" borderId="2" xfId="0" applyFont="1" applyBorder="1" applyAlignment="1">
      <alignment vertical="center" wrapText="1"/>
    </xf>
    <xf numFmtId="0" fontId="12" fillId="0" borderId="0" xfId="0" applyFont="1"/>
    <xf numFmtId="0" fontId="9" fillId="0" borderId="2" xfId="0" applyFont="1" applyBorder="1" applyAlignment="1">
      <alignment vertical="center" wrapText="1"/>
    </xf>
    <xf numFmtId="165" fontId="12" fillId="0" borderId="2" xfId="0" applyNumberFormat="1" applyFont="1" applyBorder="1" applyAlignment="1">
      <alignment vertical="center"/>
    </xf>
    <xf numFmtId="165" fontId="12" fillId="0" borderId="6" xfId="0" applyNumberFormat="1" applyFont="1" applyBorder="1" applyAlignment="1">
      <alignment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0" borderId="6" xfId="0" applyNumberFormat="1" applyFont="1" applyBorder="1" applyAlignment="1">
      <alignment horizontal="right" vertical="center"/>
    </xf>
    <xf numFmtId="0" fontId="10" fillId="2" borderId="11" xfId="0" applyFont="1" applyFill="1" applyBorder="1" applyAlignment="1">
      <alignment horizontal="left"/>
    </xf>
    <xf numFmtId="0" fontId="14" fillId="2" borderId="2" xfId="0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vertical="center"/>
    </xf>
    <xf numFmtId="165" fontId="14" fillId="0" borderId="2" xfId="0" applyNumberFormat="1" applyFont="1" applyBorder="1" applyAlignment="1">
      <alignment vertical="center"/>
    </xf>
    <xf numFmtId="165" fontId="14" fillId="2" borderId="6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top"/>
    </xf>
    <xf numFmtId="0" fontId="14" fillId="2" borderId="15" xfId="0" applyFont="1" applyFill="1" applyBorder="1" applyAlignment="1">
      <alignment vertical="center" wrapText="1"/>
    </xf>
    <xf numFmtId="165" fontId="10" fillId="2" borderId="15" xfId="0" applyNumberFormat="1" applyFont="1" applyFill="1" applyBorder="1" applyAlignment="1">
      <alignment vertical="center"/>
    </xf>
    <xf numFmtId="165" fontId="10" fillId="2" borderId="14" xfId="0" applyNumberFormat="1" applyFont="1" applyFill="1" applyBorder="1" applyAlignment="1">
      <alignment vertical="center"/>
    </xf>
    <xf numFmtId="165" fontId="10" fillId="0" borderId="15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2" borderId="0" xfId="0" applyFont="1" applyFill="1" applyAlignment="1">
      <alignment horizontal="left" vertical="top"/>
    </xf>
    <xf numFmtId="0" fontId="12" fillId="2" borderId="0" xfId="0" applyFont="1" applyFill="1" applyAlignment="1">
      <alignment vertical="center" wrapText="1"/>
    </xf>
    <xf numFmtId="165" fontId="10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vertical="center" wrapText="1"/>
    </xf>
    <xf numFmtId="165" fontId="12" fillId="2" borderId="22" xfId="0" applyNumberFormat="1" applyFont="1" applyFill="1" applyBorder="1" applyAlignment="1">
      <alignment vertical="center"/>
    </xf>
    <xf numFmtId="165" fontId="12" fillId="2" borderId="30" xfId="0" applyNumberFormat="1" applyFont="1" applyFill="1" applyBorder="1" applyAlignment="1">
      <alignment vertical="center"/>
    </xf>
    <xf numFmtId="165" fontId="12" fillId="0" borderId="22" xfId="0" applyNumberFormat="1" applyFont="1" applyBorder="1" applyAlignment="1">
      <alignment vertical="center"/>
    </xf>
    <xf numFmtId="165" fontId="10" fillId="2" borderId="22" xfId="0" applyNumberFormat="1" applyFont="1" applyFill="1" applyBorder="1" applyAlignment="1">
      <alignment vertical="center"/>
    </xf>
    <xf numFmtId="165" fontId="10" fillId="2" borderId="30" xfId="0" applyNumberFormat="1" applyFont="1" applyFill="1" applyBorder="1" applyAlignment="1">
      <alignment vertical="center"/>
    </xf>
    <xf numFmtId="165" fontId="10" fillId="0" borderId="22" xfId="0" applyNumberFormat="1" applyFont="1" applyBorder="1" applyAlignment="1">
      <alignment vertical="center"/>
    </xf>
    <xf numFmtId="165" fontId="12" fillId="2" borderId="24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top"/>
    </xf>
    <xf numFmtId="0" fontId="12" fillId="3" borderId="25" xfId="0" applyFont="1" applyFill="1" applyBorder="1" applyAlignment="1">
      <alignment vertical="center" wrapText="1"/>
    </xf>
    <xf numFmtId="166" fontId="12" fillId="3" borderId="26" xfId="0" applyNumberFormat="1" applyFont="1" applyFill="1" applyBorder="1" applyAlignment="1">
      <alignment vertical="center"/>
    </xf>
    <xf numFmtId="166" fontId="12" fillId="3" borderId="31" xfId="0" applyNumberFormat="1" applyFont="1" applyFill="1" applyBorder="1" applyAlignment="1">
      <alignment vertical="center"/>
    </xf>
    <xf numFmtId="166" fontId="9" fillId="3" borderId="26" xfId="0" applyNumberFormat="1" applyFont="1" applyFill="1" applyBorder="1" applyAlignment="1">
      <alignment vertical="center"/>
    </xf>
    <xf numFmtId="166" fontId="9" fillId="3" borderId="31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vertical="center" wrapText="1"/>
    </xf>
    <xf numFmtId="166" fontId="12" fillId="3" borderId="26" xfId="0" applyNumberFormat="1" applyFont="1" applyFill="1" applyBorder="1"/>
    <xf numFmtId="0" fontId="10" fillId="0" borderId="0" xfId="0" applyFont="1" applyAlignment="1">
      <alignment horizontal="left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/>
    <xf numFmtId="4" fontId="10" fillId="0" borderId="0" xfId="0" applyNumberFormat="1" applyFont="1"/>
    <xf numFmtId="165" fontId="10" fillId="0" borderId="0" xfId="0" applyNumberFormat="1" applyFont="1"/>
    <xf numFmtId="4" fontId="17" fillId="0" borderId="0" xfId="0" applyNumberFormat="1" applyFont="1"/>
    <xf numFmtId="0" fontId="7" fillId="0" borderId="0" xfId="0" applyFont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2" fillId="0" borderId="18" xfId="0" applyFont="1" applyBorder="1"/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1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165" fontId="11" fillId="0" borderId="4" xfId="0" applyNumberFormat="1" applyFont="1" applyBorder="1" applyAlignment="1">
      <alignment horizontal="right" vertical="center"/>
    </xf>
    <xf numFmtId="165" fontId="11" fillId="0" borderId="5" xfId="0" applyNumberFormat="1" applyFont="1" applyBorder="1" applyAlignment="1">
      <alignment horizontal="right" vertical="center"/>
    </xf>
    <xf numFmtId="0" fontId="10" fillId="2" borderId="0" xfId="0" applyFont="1" applyFill="1"/>
    <xf numFmtId="165" fontId="11" fillId="0" borderId="2" xfId="0" applyNumberFormat="1" applyFont="1" applyBorder="1" applyAlignment="1">
      <alignment horizontal="right"/>
    </xf>
    <xf numFmtId="165" fontId="11" fillId="0" borderId="6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/>
    </xf>
    <xf numFmtId="0" fontId="12" fillId="0" borderId="11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165" fontId="10" fillId="0" borderId="2" xfId="0" applyNumberFormat="1" applyFont="1" applyBorder="1" applyAlignment="1">
      <alignment horizontal="right"/>
    </xf>
    <xf numFmtId="165" fontId="10" fillId="0" borderId="6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0" fontId="12" fillId="0" borderId="6" xfId="0" applyFont="1" applyBorder="1" applyAlignment="1">
      <alignment horizontal="left" vertical="center" wrapText="1"/>
    </xf>
    <xf numFmtId="165" fontId="10" fillId="0" borderId="2" xfId="1" applyNumberFormat="1" applyFont="1" applyFill="1" applyBorder="1" applyAlignment="1">
      <alignment horizontal="right" vertical="center"/>
    </xf>
    <xf numFmtId="165" fontId="18" fillId="0" borderId="2" xfId="1" applyNumberFormat="1" applyFont="1" applyFill="1" applyBorder="1" applyAlignment="1">
      <alignment horizontal="right" vertical="center"/>
    </xf>
    <xf numFmtId="165" fontId="18" fillId="0" borderId="6" xfId="1" applyNumberFormat="1" applyFont="1" applyFill="1" applyBorder="1" applyAlignment="1">
      <alignment horizontal="right" vertical="center"/>
    </xf>
    <xf numFmtId="165" fontId="10" fillId="0" borderId="6" xfId="1" applyNumberFormat="1" applyFont="1" applyFill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165" fontId="9" fillId="0" borderId="2" xfId="1" applyNumberFormat="1" applyFont="1" applyFill="1" applyBorder="1" applyAlignment="1">
      <alignment horizontal="right" vertical="center"/>
    </xf>
    <xf numFmtId="165" fontId="9" fillId="0" borderId="6" xfId="1" applyNumberFormat="1" applyFont="1" applyFill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165" fontId="12" fillId="0" borderId="2" xfId="1" applyNumberFormat="1" applyFont="1" applyFill="1" applyBorder="1" applyAlignment="1">
      <alignment horizontal="right" vertical="center"/>
    </xf>
    <xf numFmtId="165" fontId="12" fillId="0" borderId="6" xfId="1" applyNumberFormat="1" applyFont="1" applyFill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165" fontId="12" fillId="0" borderId="15" xfId="1" applyNumberFormat="1" applyFont="1" applyFill="1" applyBorder="1" applyAlignment="1">
      <alignment horizontal="right" vertical="center"/>
    </xf>
    <xf numFmtId="165" fontId="12" fillId="0" borderId="14" xfId="1" applyNumberFormat="1" applyFont="1" applyFill="1" applyBorder="1" applyAlignment="1">
      <alignment horizontal="right" vertical="center"/>
    </xf>
    <xf numFmtId="165" fontId="10" fillId="0" borderId="14" xfId="1" applyNumberFormat="1" applyFont="1" applyFill="1" applyBorder="1" applyAlignment="1">
      <alignment horizontal="right" vertical="center"/>
    </xf>
    <xf numFmtId="165" fontId="10" fillId="0" borderId="15" xfId="1" applyNumberFormat="1" applyFont="1" applyFill="1" applyBorder="1" applyAlignment="1">
      <alignment horizontal="right" vertical="center"/>
    </xf>
    <xf numFmtId="165" fontId="10" fillId="0" borderId="15" xfId="0" applyNumberFormat="1" applyFont="1" applyBorder="1" applyAlignment="1">
      <alignment horizontal="right"/>
    </xf>
    <xf numFmtId="165" fontId="10" fillId="0" borderId="14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5" fontId="9" fillId="0" borderId="5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165" fontId="11" fillId="0" borderId="2" xfId="0" applyNumberFormat="1" applyFont="1" applyBorder="1"/>
    <xf numFmtId="165" fontId="11" fillId="0" borderId="6" xfId="0" applyNumberFormat="1" applyFont="1" applyBorder="1"/>
    <xf numFmtId="165" fontId="11" fillId="0" borderId="5" xfId="0" applyNumberFormat="1" applyFont="1" applyBorder="1"/>
    <xf numFmtId="165" fontId="11" fillId="0" borderId="27" xfId="0" applyNumberFormat="1" applyFont="1" applyBorder="1"/>
    <xf numFmtId="0" fontId="9" fillId="0" borderId="11" xfId="0" quotePrefix="1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5" fontId="11" fillId="0" borderId="12" xfId="0" applyNumberFormat="1" applyFont="1" applyBorder="1"/>
    <xf numFmtId="0" fontId="12" fillId="0" borderId="11" xfId="0" quotePrefix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5" fontId="10" fillId="0" borderId="2" xfId="0" applyNumberFormat="1" applyFont="1" applyBorder="1"/>
    <xf numFmtId="165" fontId="10" fillId="0" borderId="6" xfId="0" applyNumberFormat="1" applyFont="1" applyBorder="1"/>
    <xf numFmtId="165" fontId="10" fillId="0" borderId="12" xfId="0" applyNumberFormat="1" applyFont="1" applyBorder="1"/>
    <xf numFmtId="0" fontId="12" fillId="0" borderId="13" xfId="0" quotePrefix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165" fontId="12" fillId="0" borderId="15" xfId="0" applyNumberFormat="1" applyFont="1" applyBorder="1" applyAlignment="1">
      <alignment horizontal="right" vertical="center"/>
    </xf>
    <xf numFmtId="165" fontId="12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left" vertical="center"/>
    </xf>
    <xf numFmtId="165" fontId="10" fillId="0" borderId="15" xfId="0" applyNumberFormat="1" applyFont="1" applyBorder="1"/>
    <xf numFmtId="165" fontId="10" fillId="0" borderId="14" xfId="0" applyNumberFormat="1" applyFont="1" applyBorder="1"/>
    <xf numFmtId="165" fontId="10" fillId="0" borderId="16" xfId="0" applyNumberFormat="1" applyFont="1" applyBorder="1"/>
    <xf numFmtId="0" fontId="12" fillId="0" borderId="0" xfId="0" applyFont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0" fillId="0" borderId="1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" fontId="9" fillId="0" borderId="8" xfId="0" quotePrefix="1" applyNumberFormat="1" applyFont="1" applyBorder="1" applyAlignment="1">
      <alignment horizontal="left" vertical="center"/>
    </xf>
    <xf numFmtId="165" fontId="11" fillId="0" borderId="2" xfId="0" applyNumberFormat="1" applyFont="1" applyBorder="1" applyAlignment="1">
      <alignment horizontal="right" vertical="center"/>
    </xf>
    <xf numFmtId="165" fontId="11" fillId="0" borderId="6" xfId="0" applyNumberFormat="1" applyFont="1" applyBorder="1" applyAlignment="1">
      <alignment horizontal="right" vertical="center"/>
    </xf>
    <xf numFmtId="1" fontId="9" fillId="0" borderId="11" xfId="0" quotePrefix="1" applyNumberFormat="1" applyFont="1" applyBorder="1" applyAlignment="1">
      <alignment horizontal="left" vertical="center"/>
    </xf>
    <xf numFmtId="1" fontId="10" fillId="0" borderId="11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" fontId="11" fillId="0" borderId="11" xfId="0" applyNumberFormat="1" applyFont="1" applyBorder="1" applyAlignment="1">
      <alignment vertical="center"/>
    </xf>
    <xf numFmtId="1" fontId="10" fillId="0" borderId="11" xfId="0" applyNumberFormat="1" applyFont="1" applyBorder="1" applyAlignment="1">
      <alignment horizontal="left" vertical="center"/>
    </xf>
    <xf numFmtId="1" fontId="10" fillId="0" borderId="11" xfId="1" applyNumberFormat="1" applyFont="1" applyFill="1" applyBorder="1" applyAlignment="1">
      <alignment vertical="center"/>
    </xf>
    <xf numFmtId="164" fontId="10" fillId="0" borderId="2" xfId="1" applyNumberFormat="1" applyFont="1" applyFill="1" applyBorder="1" applyAlignment="1">
      <alignment vertical="center"/>
    </xf>
    <xf numFmtId="1" fontId="11" fillId="0" borderId="11" xfId="1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1" fontId="10" fillId="0" borderId="11" xfId="1" applyNumberFormat="1" applyFont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" fontId="10" fillId="0" borderId="11" xfId="1" applyNumberFormat="1" applyFont="1" applyBorder="1" applyAlignment="1">
      <alignment horizontal="left" vertical="center"/>
    </xf>
    <xf numFmtId="1" fontId="10" fillId="0" borderId="13" xfId="1" applyNumberFormat="1" applyFont="1" applyBorder="1" applyAlignment="1">
      <alignment vertical="center"/>
    </xf>
    <xf numFmtId="164" fontId="10" fillId="0" borderId="15" xfId="1" applyNumberFormat="1" applyFont="1" applyBorder="1" applyAlignment="1">
      <alignment vertical="center"/>
    </xf>
    <xf numFmtId="165" fontId="10" fillId="0" borderId="15" xfId="0" applyNumberFormat="1" applyFont="1" applyBorder="1" applyAlignment="1">
      <alignment horizontal="right" vertical="center"/>
    </xf>
    <xf numFmtId="165" fontId="10" fillId="0" borderId="14" xfId="0" applyNumberFormat="1" applyFont="1" applyBorder="1" applyAlignment="1">
      <alignment horizontal="right" vertical="center"/>
    </xf>
    <xf numFmtId="1" fontId="10" fillId="0" borderId="29" xfId="1" applyNumberFormat="1" applyFont="1" applyBorder="1"/>
    <xf numFmtId="164" fontId="10" fillId="0" borderId="29" xfId="1" applyNumberFormat="1" applyFont="1" applyBorder="1" applyAlignment="1">
      <alignment vertical="center"/>
    </xf>
    <xf numFmtId="1" fontId="10" fillId="0" borderId="0" xfId="1" applyNumberFormat="1" applyFont="1" applyBorder="1"/>
    <xf numFmtId="164" fontId="10" fillId="0" borderId="0" xfId="1" applyNumberFormat="1" applyFont="1" applyBorder="1" applyAlignment="1">
      <alignment vertical="center"/>
    </xf>
    <xf numFmtId="1" fontId="10" fillId="0" borderId="0" xfId="0" applyNumberFormat="1" applyFont="1"/>
    <xf numFmtId="165" fontId="12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5" fontId="11" fillId="0" borderId="27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165" fontId="18" fillId="0" borderId="12" xfId="1" applyNumberFormat="1" applyFont="1" applyFill="1" applyBorder="1" applyAlignment="1">
      <alignment horizontal="right" vertical="center"/>
    </xf>
    <xf numFmtId="165" fontId="10" fillId="0" borderId="12" xfId="1" applyNumberFormat="1" applyFont="1" applyFill="1" applyBorder="1" applyAlignment="1">
      <alignment horizontal="right" vertical="center"/>
    </xf>
    <xf numFmtId="165" fontId="9" fillId="0" borderId="12" xfId="1" applyNumberFormat="1" applyFont="1" applyFill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 wrapText="1"/>
    </xf>
    <xf numFmtId="165" fontId="12" fillId="0" borderId="12" xfId="1" applyNumberFormat="1" applyFont="1" applyFill="1" applyBorder="1" applyAlignment="1">
      <alignment horizontal="right" vertical="center"/>
    </xf>
    <xf numFmtId="165" fontId="10" fillId="0" borderId="16" xfId="1" applyNumberFormat="1" applyFont="1" applyFill="1" applyBorder="1" applyAlignment="1">
      <alignment horizontal="right" vertical="center"/>
    </xf>
    <xf numFmtId="165" fontId="9" fillId="0" borderId="27" xfId="0" applyNumberFormat="1" applyFont="1" applyBorder="1" applyAlignment="1">
      <alignment horizontal="right" vertical="center"/>
    </xf>
    <xf numFmtId="165" fontId="12" fillId="0" borderId="16" xfId="0" applyNumberFormat="1" applyFont="1" applyBorder="1" applyAlignment="1">
      <alignment horizontal="right" vertical="center"/>
    </xf>
    <xf numFmtId="165" fontId="11" fillId="0" borderId="12" xfId="0" applyNumberFormat="1" applyFont="1" applyBorder="1" applyAlignment="1">
      <alignment horizontal="right" vertical="center"/>
    </xf>
    <xf numFmtId="165" fontId="10" fillId="0" borderId="16" xfId="0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14" fillId="2" borderId="0" xfId="0" applyNumberFormat="1" applyFont="1" applyFill="1" applyAlignment="1">
      <alignment vertical="center"/>
    </xf>
    <xf numFmtId="165" fontId="10" fillId="0" borderId="33" xfId="0" applyNumberFormat="1" applyFont="1" applyBorder="1" applyAlignment="1">
      <alignment vertical="center"/>
    </xf>
    <xf numFmtId="165" fontId="10" fillId="0" borderId="19" xfId="0" applyNumberFormat="1" applyFont="1" applyBorder="1" applyAlignment="1">
      <alignment vertical="center"/>
    </xf>
    <xf numFmtId="165" fontId="10" fillId="0" borderId="20" xfId="0" applyNumberFormat="1" applyFont="1" applyBorder="1" applyAlignment="1">
      <alignment vertical="center"/>
    </xf>
    <xf numFmtId="166" fontId="12" fillId="3" borderId="35" xfId="0" applyNumberFormat="1" applyFont="1" applyFill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65" fontId="10" fillId="2" borderId="17" xfId="0" applyNumberFormat="1" applyFont="1" applyFill="1" applyBorder="1" applyAlignment="1">
      <alignment vertical="center"/>
    </xf>
    <xf numFmtId="165" fontId="14" fillId="2" borderId="12" xfId="0" applyNumberFormat="1" applyFont="1" applyFill="1" applyBorder="1" applyAlignment="1">
      <alignment vertical="center"/>
    </xf>
    <xf numFmtId="165" fontId="10" fillId="2" borderId="16" xfId="0" applyNumberFormat="1" applyFont="1" applyFill="1" applyBorder="1" applyAlignment="1">
      <alignment vertical="center"/>
    </xf>
    <xf numFmtId="166" fontId="12" fillId="3" borderId="34" xfId="0" applyNumberFormat="1" applyFont="1" applyFill="1" applyBorder="1" applyAlignment="1">
      <alignment vertical="center"/>
    </xf>
    <xf numFmtId="166" fontId="12" fillId="3" borderId="31" xfId="0" applyNumberFormat="1" applyFont="1" applyFill="1" applyBorder="1"/>
    <xf numFmtId="165" fontId="10" fillId="0" borderId="22" xfId="0" applyNumberFormat="1" applyFont="1" applyBorder="1"/>
    <xf numFmtId="165" fontId="10" fillId="0" borderId="24" xfId="0" applyNumberFormat="1" applyFont="1" applyBorder="1"/>
    <xf numFmtId="166" fontId="12" fillId="0" borderId="26" xfId="0" applyNumberFormat="1" applyFont="1" applyBorder="1"/>
    <xf numFmtId="166" fontId="12" fillId="0" borderId="35" xfId="0" applyNumberFormat="1" applyFont="1" applyBorder="1"/>
    <xf numFmtId="0" fontId="10" fillId="0" borderId="2" xfId="0" applyFont="1" applyBorder="1"/>
    <xf numFmtId="0" fontId="10" fillId="0" borderId="12" xfId="0" applyFont="1" applyBorder="1"/>
    <xf numFmtId="0" fontId="11" fillId="0" borderId="0" xfId="0" applyFont="1" applyAlignment="1">
      <alignment vertical="center"/>
    </xf>
    <xf numFmtId="165" fontId="10" fillId="2" borderId="4" xfId="0" applyNumberFormat="1" applyFont="1" applyFill="1" applyBorder="1"/>
    <xf numFmtId="165" fontId="10" fillId="2" borderId="27" xfId="0" applyNumberFormat="1" applyFont="1" applyFill="1" applyBorder="1"/>
    <xf numFmtId="165" fontId="10" fillId="2" borderId="2" xfId="0" applyNumberFormat="1" applyFont="1" applyFill="1" applyBorder="1"/>
    <xf numFmtId="165" fontId="10" fillId="2" borderId="12" xfId="0" applyNumberFormat="1" applyFont="1" applyFill="1" applyBorder="1"/>
    <xf numFmtId="165" fontId="10" fillId="2" borderId="15" xfId="0" applyNumberFormat="1" applyFont="1" applyFill="1" applyBorder="1"/>
    <xf numFmtId="165" fontId="10" fillId="2" borderId="16" xfId="0" applyNumberFormat="1" applyFont="1" applyFill="1" applyBorder="1"/>
    <xf numFmtId="165" fontId="10" fillId="2" borderId="2" xfId="0" applyNumberFormat="1" applyFont="1" applyFill="1" applyBorder="1" applyAlignment="1">
      <alignment horizontal="right"/>
    </xf>
    <xf numFmtId="165" fontId="10" fillId="2" borderId="12" xfId="0" applyNumberFormat="1" applyFont="1" applyFill="1" applyBorder="1" applyAlignment="1">
      <alignment horizontal="right"/>
    </xf>
    <xf numFmtId="0" fontId="2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5" fontId="0" fillId="0" borderId="11" xfId="0" applyNumberFormat="1" applyBorder="1"/>
    <xf numFmtId="165" fontId="0" fillId="0" borderId="2" xfId="0" applyNumberFormat="1" applyBorder="1"/>
    <xf numFmtId="165" fontId="0" fillId="0" borderId="12" xfId="0" applyNumberFormat="1" applyBorder="1"/>
    <xf numFmtId="165" fontId="0" fillId="0" borderId="11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13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4" xfId="0" applyNumberFormat="1" applyBorder="1"/>
    <xf numFmtId="165" fontId="0" fillId="0" borderId="27" xfId="0" applyNumberFormat="1" applyBorder="1"/>
    <xf numFmtId="0" fontId="12" fillId="0" borderId="2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 indent="1"/>
    </xf>
    <xf numFmtId="0" fontId="9" fillId="0" borderId="22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2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9" fillId="2" borderId="28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1" fontId="19" fillId="0" borderId="18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3" xfId="2" xr:uid="{5DE34EB1-0B11-483A-B59B-D831C9CCE591}"/>
  </cellStyles>
  <dxfs count="0"/>
  <tableStyles count="0" defaultTableStyle="TableStyleMedium2" defaultPivotStyle="PivotStyleLight16"/>
  <colors>
    <mruColors>
      <color rgb="FF0033CC"/>
      <color rgb="FF66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8C509-6291-486E-8EAA-CEF18BEE299F}">
  <sheetPr>
    <tabColor theme="0"/>
  </sheetPr>
  <dimension ref="A1:AN50"/>
  <sheetViews>
    <sheetView tabSelected="1" zoomScale="85" zoomScaleNormal="85" workbookViewId="0">
      <selection activeCell="AJ47" sqref="AJ47"/>
    </sheetView>
  </sheetViews>
  <sheetFormatPr defaultRowHeight="15" x14ac:dyDescent="0.25"/>
  <cols>
    <col min="1" max="1" width="5" style="76" customWidth="1"/>
    <col min="2" max="2" width="55.5703125" style="78" customWidth="1"/>
    <col min="3" max="24" width="11.5703125" style="11" customWidth="1"/>
    <col min="25" max="25" width="5.5703125" style="11" customWidth="1"/>
    <col min="26" max="26" width="5" style="76" customWidth="1"/>
    <col min="27" max="27" width="55.5703125" style="78" customWidth="1"/>
    <col min="28" max="32" width="17.5703125" style="11" customWidth="1"/>
    <col min="33" max="33" width="8.7109375" style="11"/>
    <col min="34" max="34" width="5" style="76" customWidth="1"/>
    <col min="35" max="35" width="55.5703125" style="78" customWidth="1"/>
    <col min="36" max="40" width="15.5703125" style="11" customWidth="1"/>
  </cols>
  <sheetData>
    <row r="1" spans="1:40" s="5" customFormat="1" ht="20.100000000000001" customHeight="1" thickBot="1" x14ac:dyDescent="0.3">
      <c r="A1" s="265" t="s">
        <v>393</v>
      </c>
      <c r="B1" s="265"/>
      <c r="C1" s="266"/>
      <c r="D1" s="266"/>
      <c r="E1" s="266"/>
      <c r="F1" s="266"/>
      <c r="G1" s="6"/>
      <c r="H1" s="6"/>
      <c r="I1" s="261"/>
      <c r="J1" s="261"/>
      <c r="K1" s="6"/>
      <c r="L1" s="6"/>
      <c r="M1" s="261" t="s">
        <v>384</v>
      </c>
      <c r="N1" s="261"/>
      <c r="O1" s="6"/>
      <c r="P1" s="6"/>
      <c r="Q1" s="261"/>
      <c r="R1" s="261"/>
      <c r="S1" s="262"/>
      <c r="T1" s="261"/>
      <c r="U1" s="261"/>
      <c r="V1" s="261"/>
      <c r="W1" s="261" t="s">
        <v>391</v>
      </c>
      <c r="X1" s="267"/>
      <c r="Y1" s="6"/>
      <c r="Z1" s="83" t="s">
        <v>394</v>
      </c>
      <c r="AA1" s="6"/>
      <c r="AB1" s="7"/>
      <c r="AC1" s="261"/>
      <c r="AD1" s="261"/>
      <c r="AE1" s="262"/>
      <c r="AF1" s="8" t="s">
        <v>391</v>
      </c>
      <c r="AG1" s="6"/>
      <c r="AH1" s="83" t="s">
        <v>394</v>
      </c>
      <c r="AI1" s="6"/>
      <c r="AJ1" s="6"/>
      <c r="AK1" s="6"/>
      <c r="AL1" s="6"/>
      <c r="AM1" s="6"/>
      <c r="AN1" s="8" t="s">
        <v>407</v>
      </c>
    </row>
    <row r="2" spans="1:40" s="4" customFormat="1" ht="14.1" customHeight="1" x14ac:dyDescent="0.25">
      <c r="A2" s="255" t="s">
        <v>390</v>
      </c>
      <c r="B2" s="256"/>
      <c r="C2" s="9">
        <v>2017</v>
      </c>
      <c r="D2" s="9">
        <v>2017</v>
      </c>
      <c r="E2" s="9">
        <v>2017</v>
      </c>
      <c r="F2" s="9">
        <v>2017</v>
      </c>
      <c r="G2" s="9">
        <v>2018</v>
      </c>
      <c r="H2" s="9">
        <v>2018</v>
      </c>
      <c r="I2" s="9">
        <v>2018</v>
      </c>
      <c r="J2" s="10">
        <v>2018</v>
      </c>
      <c r="K2" s="9">
        <v>2019</v>
      </c>
      <c r="L2" s="9">
        <v>2019</v>
      </c>
      <c r="M2" s="9">
        <v>2019</v>
      </c>
      <c r="N2" s="10">
        <v>2019</v>
      </c>
      <c r="O2" s="9">
        <v>2020</v>
      </c>
      <c r="P2" s="9">
        <v>2020</v>
      </c>
      <c r="Q2" s="9">
        <v>2020</v>
      </c>
      <c r="R2" s="10">
        <v>2020</v>
      </c>
      <c r="S2" s="10">
        <v>2021</v>
      </c>
      <c r="T2" s="9">
        <v>2021</v>
      </c>
      <c r="U2" s="9">
        <v>2021</v>
      </c>
      <c r="V2" s="218">
        <v>2021</v>
      </c>
      <c r="W2" s="87">
        <v>2022</v>
      </c>
      <c r="X2" s="195">
        <v>2022</v>
      </c>
      <c r="Y2" s="11"/>
      <c r="Z2" s="255" t="s">
        <v>390</v>
      </c>
      <c r="AA2" s="256"/>
      <c r="AB2" s="263">
        <v>2017</v>
      </c>
      <c r="AC2" s="263">
        <v>2018</v>
      </c>
      <c r="AD2" s="263">
        <v>2019</v>
      </c>
      <c r="AE2" s="263">
        <v>2020</v>
      </c>
      <c r="AF2" s="253">
        <v>2021</v>
      </c>
      <c r="AG2" s="11"/>
      <c r="AH2" s="255" t="s">
        <v>390</v>
      </c>
      <c r="AI2" s="256"/>
      <c r="AJ2" s="259">
        <v>2017</v>
      </c>
      <c r="AK2" s="259">
        <v>2018</v>
      </c>
      <c r="AL2" s="259">
        <v>2019</v>
      </c>
      <c r="AM2" s="259">
        <v>2020</v>
      </c>
      <c r="AN2" s="253">
        <v>2021</v>
      </c>
    </row>
    <row r="3" spans="1:40" s="4" customFormat="1" ht="14.1" customHeight="1" x14ac:dyDescent="0.25">
      <c r="A3" s="257"/>
      <c r="B3" s="258"/>
      <c r="C3" s="12" t="s">
        <v>313</v>
      </c>
      <c r="D3" s="12" t="s">
        <v>314</v>
      </c>
      <c r="E3" s="12" t="s">
        <v>315</v>
      </c>
      <c r="F3" s="12" t="s">
        <v>316</v>
      </c>
      <c r="G3" s="12" t="s">
        <v>313</v>
      </c>
      <c r="H3" s="12" t="s">
        <v>314</v>
      </c>
      <c r="I3" s="12" t="s">
        <v>315</v>
      </c>
      <c r="J3" s="13" t="s">
        <v>316</v>
      </c>
      <c r="K3" s="12" t="s">
        <v>313</v>
      </c>
      <c r="L3" s="12" t="s">
        <v>314</v>
      </c>
      <c r="M3" s="12" t="s">
        <v>315</v>
      </c>
      <c r="N3" s="13" t="s">
        <v>316</v>
      </c>
      <c r="O3" s="12" t="s">
        <v>313</v>
      </c>
      <c r="P3" s="12" t="s">
        <v>314</v>
      </c>
      <c r="Q3" s="12" t="s">
        <v>315</v>
      </c>
      <c r="R3" s="13" t="s">
        <v>316</v>
      </c>
      <c r="S3" s="13" t="s">
        <v>313</v>
      </c>
      <c r="T3" s="12" t="s">
        <v>314</v>
      </c>
      <c r="U3" s="12" t="s">
        <v>315</v>
      </c>
      <c r="V3" s="219" t="s">
        <v>316</v>
      </c>
      <c r="W3" s="90" t="s">
        <v>313</v>
      </c>
      <c r="X3" s="196" t="s">
        <v>314</v>
      </c>
      <c r="Y3" s="11"/>
      <c r="Z3" s="257"/>
      <c r="AA3" s="258"/>
      <c r="AB3" s="264"/>
      <c r="AC3" s="264"/>
      <c r="AD3" s="264"/>
      <c r="AE3" s="264"/>
      <c r="AF3" s="254"/>
      <c r="AG3" s="11"/>
      <c r="AH3" s="257"/>
      <c r="AI3" s="258"/>
      <c r="AJ3" s="260"/>
      <c r="AK3" s="260"/>
      <c r="AL3" s="260"/>
      <c r="AM3" s="260"/>
      <c r="AN3" s="254"/>
    </row>
    <row r="4" spans="1:40" ht="18" customHeight="1" x14ac:dyDescent="0.25">
      <c r="A4" s="14"/>
      <c r="B4" s="15" t="s">
        <v>0</v>
      </c>
      <c r="C4" s="16"/>
      <c r="D4" s="16"/>
      <c r="E4" s="16"/>
      <c r="F4" s="16"/>
      <c r="G4" s="16"/>
      <c r="H4" s="16"/>
      <c r="I4" s="16"/>
      <c r="J4" s="17"/>
      <c r="K4" s="16"/>
      <c r="L4" s="16"/>
      <c r="M4" s="16"/>
      <c r="N4" s="17"/>
      <c r="O4" s="16"/>
      <c r="P4" s="16"/>
      <c r="Q4" s="16"/>
      <c r="R4" s="17"/>
      <c r="S4" s="17"/>
      <c r="T4" s="16"/>
      <c r="U4" s="16"/>
      <c r="V4" s="58"/>
      <c r="W4" s="16"/>
      <c r="X4" s="25"/>
      <c r="Z4" s="14"/>
      <c r="AA4" s="15" t="s">
        <v>0</v>
      </c>
      <c r="AB4" s="18"/>
      <c r="AC4" s="18"/>
      <c r="AD4" s="19"/>
      <c r="AE4" s="19"/>
      <c r="AF4" s="20"/>
      <c r="AH4" s="14"/>
      <c r="AI4" s="15" t="s">
        <v>0</v>
      </c>
      <c r="AJ4" s="229"/>
      <c r="AK4" s="229"/>
      <c r="AL4" s="229"/>
      <c r="AM4" s="229"/>
      <c r="AN4" s="230"/>
    </row>
    <row r="5" spans="1:40" ht="18" customHeight="1" x14ac:dyDescent="0.25">
      <c r="A5" s="14">
        <v>1</v>
      </c>
      <c r="B5" s="15" t="s">
        <v>204</v>
      </c>
      <c r="C5" s="21">
        <f>SUM(C6:C9)</f>
        <v>4548381.1419199994</v>
      </c>
      <c r="D5" s="21">
        <f t="shared" ref="D5:N5" si="0">SUM(D6:D9)</f>
        <v>5743249.7590399999</v>
      </c>
      <c r="E5" s="21">
        <f t="shared" si="0"/>
        <v>5402124.2210219037</v>
      </c>
      <c r="F5" s="21">
        <f t="shared" si="0"/>
        <v>7231256.6473600008</v>
      </c>
      <c r="G5" s="21">
        <f t="shared" si="0"/>
        <v>5200949.8406570004</v>
      </c>
      <c r="H5" s="21">
        <f t="shared" si="0"/>
        <v>5930410.7999999998</v>
      </c>
      <c r="I5" s="21">
        <f t="shared" si="0"/>
        <v>4876056.8862321051</v>
      </c>
      <c r="J5" s="22">
        <f t="shared" si="0"/>
        <v>8750924.0728159994</v>
      </c>
      <c r="K5" s="21">
        <f t="shared" si="0"/>
        <v>5992054.3474949989</v>
      </c>
      <c r="L5" s="21">
        <f t="shared" si="0"/>
        <v>6279311.1868611109</v>
      </c>
      <c r="M5" s="21">
        <f t="shared" si="0"/>
        <v>4937444.2626900002</v>
      </c>
      <c r="N5" s="22">
        <f t="shared" si="0"/>
        <v>8131715.5800000001</v>
      </c>
      <c r="O5" s="21">
        <f t="shared" ref="O5:R5" si="1">SUM(O6:O9)</f>
        <v>4710592.4214000003</v>
      </c>
      <c r="P5" s="21">
        <f t="shared" si="1"/>
        <v>4894441.6746199997</v>
      </c>
      <c r="Q5" s="21">
        <f t="shared" si="1"/>
        <v>5444976.8837540001</v>
      </c>
      <c r="R5" s="22">
        <f t="shared" si="1"/>
        <v>6780847.4859999996</v>
      </c>
      <c r="S5" s="22">
        <f t="shared" ref="S5:U5" si="2">SUM(S6:S9)</f>
        <v>5343420.6150000002</v>
      </c>
      <c r="T5" s="21">
        <f t="shared" si="2"/>
        <v>5578712.8964599995</v>
      </c>
      <c r="U5" s="21">
        <f t="shared" si="2"/>
        <v>5644517.7202690011</v>
      </c>
      <c r="V5" s="210">
        <f t="shared" ref="V5:X5" si="3">SUM(V6:V9)</f>
        <v>10519935.838742001</v>
      </c>
      <c r="W5" s="21">
        <f t="shared" si="3"/>
        <v>6099117.5792110004</v>
      </c>
      <c r="X5" s="23">
        <f t="shared" si="3"/>
        <v>7284853.3896510005</v>
      </c>
      <c r="Z5" s="14">
        <v>1</v>
      </c>
      <c r="AA5" s="15" t="s">
        <v>204</v>
      </c>
      <c r="AB5" s="21">
        <f>C5+D5+E5+F5</f>
        <v>22925011.769341901</v>
      </c>
      <c r="AC5" s="21">
        <f>G5+H5+I5+J5</f>
        <v>24758341.599705104</v>
      </c>
      <c r="AD5" s="22">
        <f>K5+L5+M5+N5</f>
        <v>25340525.377046108</v>
      </c>
      <c r="AE5" s="22">
        <f>O5+P5+Q5+R5</f>
        <v>21830858.465774</v>
      </c>
      <c r="AF5" s="23">
        <f>S5+T5+U5+V5</f>
        <v>27086587.070471004</v>
      </c>
      <c r="AH5" s="14">
        <v>1</v>
      </c>
      <c r="AI5" s="15" t="s">
        <v>204</v>
      </c>
      <c r="AJ5" s="151">
        <f>AB5/1000</f>
        <v>22925.011769341902</v>
      </c>
      <c r="AK5" s="151">
        <f t="shared" ref="AK5:AN20" si="4">AC5/1000</f>
        <v>24758.341599705105</v>
      </c>
      <c r="AL5" s="151">
        <f t="shared" si="4"/>
        <v>25340.525377046109</v>
      </c>
      <c r="AM5" s="151">
        <f t="shared" si="4"/>
        <v>21830.858465773999</v>
      </c>
      <c r="AN5" s="153">
        <f t="shared" si="4"/>
        <v>27086.587070471003</v>
      </c>
    </row>
    <row r="6" spans="1:40" ht="18" customHeight="1" x14ac:dyDescent="0.25">
      <c r="A6" s="14">
        <v>11</v>
      </c>
      <c r="B6" s="24" t="s">
        <v>205</v>
      </c>
      <c r="C6" s="16">
        <v>3811559.0999999996</v>
      </c>
      <c r="D6" s="16">
        <v>4261454</v>
      </c>
      <c r="E6" s="16">
        <v>4100894.200333396</v>
      </c>
      <c r="F6" s="16">
        <v>5052813.9000000004</v>
      </c>
      <c r="G6" s="16">
        <v>4426367.2</v>
      </c>
      <c r="H6" s="16">
        <v>4728181.0999999996</v>
      </c>
      <c r="I6" s="16">
        <v>3563194.3154489268</v>
      </c>
      <c r="J6" s="17">
        <v>5146163.1499999994</v>
      </c>
      <c r="K6" s="16">
        <v>4912683.5699999994</v>
      </c>
      <c r="L6" s="16">
        <v>5062069</v>
      </c>
      <c r="M6" s="16">
        <v>3734731</v>
      </c>
      <c r="N6" s="17">
        <v>4940046</v>
      </c>
      <c r="O6" s="16">
        <v>4118874.31</v>
      </c>
      <c r="P6" s="16">
        <v>3853393.5</v>
      </c>
      <c r="Q6" s="16">
        <v>3821530.3582520001</v>
      </c>
      <c r="R6" s="17">
        <v>4349731.5559999999</v>
      </c>
      <c r="S6" s="17">
        <v>4513981.5049999999</v>
      </c>
      <c r="T6" s="16">
        <v>4082655.2349999989</v>
      </c>
      <c r="U6" s="16">
        <v>4089678.6100000008</v>
      </c>
      <c r="V6" s="58">
        <v>6286038.1400000006</v>
      </c>
      <c r="W6" s="16">
        <v>5495344.9700000007</v>
      </c>
      <c r="X6" s="25">
        <v>5432677.335</v>
      </c>
      <c r="Z6" s="14">
        <v>11</v>
      </c>
      <c r="AA6" s="24" t="s">
        <v>205</v>
      </c>
      <c r="AB6" s="16">
        <v>17184418.310333397</v>
      </c>
      <c r="AC6" s="16">
        <v>17894439.765448928</v>
      </c>
      <c r="AD6" s="17">
        <f>K6+L6+M6+N6</f>
        <v>18649529.57</v>
      </c>
      <c r="AE6" s="17">
        <f>O6+P6+Q6+R6</f>
        <v>16143529.724252</v>
      </c>
      <c r="AF6" s="25">
        <f t="shared" ref="AF6:AF40" si="5">S6+T6+U6+V6</f>
        <v>18972353.490000002</v>
      </c>
      <c r="AH6" s="14">
        <v>11</v>
      </c>
      <c r="AI6" s="24" t="s">
        <v>205</v>
      </c>
      <c r="AJ6" s="151">
        <f t="shared" ref="AJ6:AJ41" si="6">AB6/1000</f>
        <v>17184.418310333396</v>
      </c>
      <c r="AK6" s="151">
        <f t="shared" si="4"/>
        <v>17894.439765448929</v>
      </c>
      <c r="AL6" s="151">
        <f t="shared" si="4"/>
        <v>18649.529569999999</v>
      </c>
      <c r="AM6" s="151">
        <f t="shared" si="4"/>
        <v>16143.529724252001</v>
      </c>
      <c r="AN6" s="153">
        <f t="shared" si="4"/>
        <v>18972.353490000001</v>
      </c>
    </row>
    <row r="7" spans="1:40" ht="18" customHeight="1" x14ac:dyDescent="0.25">
      <c r="A7" s="14">
        <v>12</v>
      </c>
      <c r="B7" s="24" t="s">
        <v>206</v>
      </c>
      <c r="C7" s="26" t="s">
        <v>381</v>
      </c>
      <c r="D7" s="26" t="s">
        <v>381</v>
      </c>
      <c r="E7" s="26" t="s">
        <v>381</v>
      </c>
      <c r="F7" s="26" t="s">
        <v>381</v>
      </c>
      <c r="G7" s="26" t="s">
        <v>381</v>
      </c>
      <c r="H7" s="26" t="s">
        <v>381</v>
      </c>
      <c r="I7" s="26" t="s">
        <v>381</v>
      </c>
      <c r="J7" s="27" t="s">
        <v>381</v>
      </c>
      <c r="K7" s="26" t="s">
        <v>381</v>
      </c>
      <c r="L7" s="26" t="s">
        <v>381</v>
      </c>
      <c r="M7" s="26" t="s">
        <v>381</v>
      </c>
      <c r="N7" s="27" t="s">
        <v>381</v>
      </c>
      <c r="O7" s="26" t="s">
        <v>381</v>
      </c>
      <c r="P7" s="26" t="s">
        <v>381</v>
      </c>
      <c r="Q7" s="26" t="s">
        <v>381</v>
      </c>
      <c r="R7" s="27" t="s">
        <v>381</v>
      </c>
      <c r="S7" s="27" t="s">
        <v>381</v>
      </c>
      <c r="T7" s="26" t="s">
        <v>381</v>
      </c>
      <c r="U7" s="26" t="s">
        <v>381</v>
      </c>
      <c r="V7" s="27" t="s">
        <v>381</v>
      </c>
      <c r="W7" s="26" t="s">
        <v>381</v>
      </c>
      <c r="X7" s="28" t="s">
        <v>381</v>
      </c>
      <c r="Z7" s="14">
        <v>12</v>
      </c>
      <c r="AA7" s="24" t="s">
        <v>206</v>
      </c>
      <c r="AB7" s="16">
        <v>0</v>
      </c>
      <c r="AC7" s="16">
        <v>0</v>
      </c>
      <c r="AD7" s="17">
        <v>0</v>
      </c>
      <c r="AE7" s="17">
        <v>0</v>
      </c>
      <c r="AF7" s="25">
        <v>0</v>
      </c>
      <c r="AH7" s="14">
        <v>12</v>
      </c>
      <c r="AI7" s="24" t="s">
        <v>206</v>
      </c>
      <c r="AJ7" s="151">
        <f t="shared" si="6"/>
        <v>0</v>
      </c>
      <c r="AK7" s="151">
        <f t="shared" si="4"/>
        <v>0</v>
      </c>
      <c r="AL7" s="151">
        <f t="shared" si="4"/>
        <v>0</v>
      </c>
      <c r="AM7" s="151">
        <f t="shared" si="4"/>
        <v>0</v>
      </c>
      <c r="AN7" s="153">
        <f t="shared" si="4"/>
        <v>0</v>
      </c>
    </row>
    <row r="8" spans="1:40" ht="18" customHeight="1" x14ac:dyDescent="0.25">
      <c r="A8" s="14">
        <v>13</v>
      </c>
      <c r="B8" s="24" t="s">
        <v>207</v>
      </c>
      <c r="C8" s="16">
        <v>387954.54191999999</v>
      </c>
      <c r="D8" s="16">
        <v>530959.45903999999</v>
      </c>
      <c r="E8" s="16">
        <v>416472.03288000042</v>
      </c>
      <c r="F8" s="16">
        <v>1010145.84736</v>
      </c>
      <c r="G8" s="16">
        <v>104361.940657</v>
      </c>
      <c r="H8" s="16">
        <v>704862</v>
      </c>
      <c r="I8" s="16">
        <v>434627.85113999998</v>
      </c>
      <c r="J8" s="17">
        <v>1685457.8528160003</v>
      </c>
      <c r="K8" s="16">
        <v>361926.19749499997</v>
      </c>
      <c r="L8" s="16">
        <v>570534.00543000002</v>
      </c>
      <c r="M8" s="16">
        <v>639723.26269</v>
      </c>
      <c r="N8" s="17">
        <v>1060002.58</v>
      </c>
      <c r="O8" s="16">
        <v>358743.06140000001</v>
      </c>
      <c r="P8" s="16">
        <v>515635.87462000002</v>
      </c>
      <c r="Q8" s="16">
        <v>669018.16498999996</v>
      </c>
      <c r="R8" s="17">
        <v>1021885.96</v>
      </c>
      <c r="S8" s="17">
        <v>462003</v>
      </c>
      <c r="T8" s="16">
        <v>593294.37146000005</v>
      </c>
      <c r="U8" s="16">
        <v>739085.08026900003</v>
      </c>
      <c r="V8" s="17">
        <v>1883343.6887419999</v>
      </c>
      <c r="W8" s="16">
        <v>439749.759211</v>
      </c>
      <c r="X8" s="25">
        <v>580678.39665100002</v>
      </c>
      <c r="Z8" s="14">
        <v>13</v>
      </c>
      <c r="AA8" s="24" t="s">
        <v>207</v>
      </c>
      <c r="AB8" s="16">
        <v>2197063.3812000006</v>
      </c>
      <c r="AC8" s="16">
        <v>2929309.6446130006</v>
      </c>
      <c r="AD8" s="17">
        <f t="shared" ref="AD8:AD15" si="7">K8+L8+M8+N8</f>
        <v>2632186.0456150002</v>
      </c>
      <c r="AE8" s="17">
        <f t="shared" ref="AE8:AE15" si="8">O8+P8+Q8+R8</f>
        <v>2565283.0610099998</v>
      </c>
      <c r="AF8" s="25">
        <f t="shared" si="5"/>
        <v>3677726.1404710002</v>
      </c>
      <c r="AH8" s="14">
        <v>13</v>
      </c>
      <c r="AI8" s="24" t="s">
        <v>207</v>
      </c>
      <c r="AJ8" s="151">
        <f t="shared" si="6"/>
        <v>2197.0633812000005</v>
      </c>
      <c r="AK8" s="151">
        <f t="shared" si="4"/>
        <v>2929.3096446130007</v>
      </c>
      <c r="AL8" s="151">
        <f t="shared" si="4"/>
        <v>2632.1860456150002</v>
      </c>
      <c r="AM8" s="151">
        <f t="shared" si="4"/>
        <v>2565.28306101</v>
      </c>
      <c r="AN8" s="153">
        <f t="shared" si="4"/>
        <v>3677.7261404710002</v>
      </c>
    </row>
    <row r="9" spans="1:40" ht="18" customHeight="1" x14ac:dyDescent="0.25">
      <c r="A9" s="14">
        <v>14</v>
      </c>
      <c r="B9" s="24" t="s">
        <v>208</v>
      </c>
      <c r="C9" s="16">
        <v>348867.5</v>
      </c>
      <c r="D9" s="16">
        <v>950836.29999999993</v>
      </c>
      <c r="E9" s="16">
        <v>884757.98780850647</v>
      </c>
      <c r="F9" s="16">
        <v>1168296.8999999999</v>
      </c>
      <c r="G9" s="16">
        <v>670220.70000000019</v>
      </c>
      <c r="H9" s="16">
        <v>497367.7</v>
      </c>
      <c r="I9" s="16">
        <v>878234.71964317863</v>
      </c>
      <c r="J9" s="17">
        <v>1919303.07</v>
      </c>
      <c r="K9" s="16">
        <v>717444.58</v>
      </c>
      <c r="L9" s="16">
        <v>646708.18143111106</v>
      </c>
      <c r="M9" s="16">
        <v>562990</v>
      </c>
      <c r="N9" s="17">
        <v>2131667</v>
      </c>
      <c r="O9" s="16">
        <v>232975.05000000002</v>
      </c>
      <c r="P9" s="16">
        <v>525412.30000000005</v>
      </c>
      <c r="Q9" s="16">
        <v>954428.36051200004</v>
      </c>
      <c r="R9" s="17">
        <v>1409229.97</v>
      </c>
      <c r="S9" s="17">
        <v>367436.11</v>
      </c>
      <c r="T9" s="16">
        <v>902763.28999999992</v>
      </c>
      <c r="U9" s="16">
        <v>815754.03000000014</v>
      </c>
      <c r="V9" s="39">
        <v>2350554.0100000002</v>
      </c>
      <c r="W9" s="38">
        <v>164022.84999999998</v>
      </c>
      <c r="X9" s="29">
        <v>1271497.6580000003</v>
      </c>
      <c r="Z9" s="14">
        <v>14</v>
      </c>
      <c r="AA9" s="24" t="s">
        <v>208</v>
      </c>
      <c r="AB9" s="16">
        <v>3191727.6878085062</v>
      </c>
      <c r="AC9" s="16">
        <v>3965126.1896431791</v>
      </c>
      <c r="AD9" s="17">
        <f t="shared" si="7"/>
        <v>4058809.761431111</v>
      </c>
      <c r="AE9" s="17">
        <f t="shared" si="8"/>
        <v>3122045.6805119999</v>
      </c>
      <c r="AF9" s="25">
        <f t="shared" si="5"/>
        <v>4436507.4400000004</v>
      </c>
      <c r="AH9" s="14">
        <v>14</v>
      </c>
      <c r="AI9" s="24" t="s">
        <v>208</v>
      </c>
      <c r="AJ9" s="151">
        <f t="shared" si="6"/>
        <v>3191.7276878085063</v>
      </c>
      <c r="AK9" s="151">
        <f t="shared" si="4"/>
        <v>3965.1261896431793</v>
      </c>
      <c r="AL9" s="151">
        <f t="shared" si="4"/>
        <v>4058.8097614311109</v>
      </c>
      <c r="AM9" s="151">
        <f t="shared" si="4"/>
        <v>3122.0456805119998</v>
      </c>
      <c r="AN9" s="153">
        <f t="shared" si="4"/>
        <v>4436.5074400000003</v>
      </c>
    </row>
    <row r="10" spans="1:40" ht="18" customHeight="1" x14ac:dyDescent="0.25">
      <c r="A10" s="14">
        <v>2</v>
      </c>
      <c r="B10" s="15" t="s">
        <v>209</v>
      </c>
      <c r="C10" s="21">
        <f>SUM(C11:C17)</f>
        <v>3543178.4</v>
      </c>
      <c r="D10" s="21">
        <f t="shared" ref="D10:T10" si="9">SUM(D11:D17)</f>
        <v>4398377.5999999996</v>
      </c>
      <c r="E10" s="21">
        <f t="shared" si="9"/>
        <v>4766144.9999999991</v>
      </c>
      <c r="F10" s="21">
        <f t="shared" si="9"/>
        <v>4654441</v>
      </c>
      <c r="G10" s="21">
        <f t="shared" si="9"/>
        <v>3789528.7099999995</v>
      </c>
      <c r="H10" s="21">
        <f t="shared" si="9"/>
        <v>4452851.9999999991</v>
      </c>
      <c r="I10" s="21">
        <f t="shared" si="9"/>
        <v>4458922.1999999993</v>
      </c>
      <c r="J10" s="21">
        <f t="shared" si="9"/>
        <v>6061263.129999999</v>
      </c>
      <c r="K10" s="21">
        <f t="shared" si="9"/>
        <v>4295342.0599999996</v>
      </c>
      <c r="L10" s="21">
        <f t="shared" si="9"/>
        <v>4343230.66</v>
      </c>
      <c r="M10" s="21">
        <f t="shared" si="9"/>
        <v>4863545</v>
      </c>
      <c r="N10" s="21">
        <f t="shared" si="9"/>
        <v>6745190.6400000006</v>
      </c>
      <c r="O10" s="21">
        <f t="shared" si="9"/>
        <v>4036792.2</v>
      </c>
      <c r="P10" s="21">
        <f t="shared" si="9"/>
        <v>4252767.29</v>
      </c>
      <c r="Q10" s="21">
        <f t="shared" si="9"/>
        <v>4751455.4511111127</v>
      </c>
      <c r="R10" s="21">
        <f t="shared" si="9"/>
        <v>6615320</v>
      </c>
      <c r="S10" s="22">
        <f t="shared" si="9"/>
        <v>3359774.5600000005</v>
      </c>
      <c r="T10" s="21">
        <f t="shared" si="9"/>
        <v>5035921.1100000003</v>
      </c>
      <c r="U10" s="21">
        <f t="shared" ref="U10" si="10">SUM(U11:U17)</f>
        <v>4257159.5</v>
      </c>
      <c r="V10" s="22">
        <f t="shared" ref="V10:X10" si="11">SUM(V11:V17)</f>
        <v>6998293.7299999995</v>
      </c>
      <c r="W10" s="21">
        <f t="shared" si="11"/>
        <v>3940517.87</v>
      </c>
      <c r="X10" s="23">
        <f t="shared" si="11"/>
        <v>5421513.7000000002</v>
      </c>
      <c r="Z10" s="14">
        <v>2</v>
      </c>
      <c r="AA10" s="15" t="s">
        <v>209</v>
      </c>
      <c r="AB10" s="21">
        <f t="shared" ref="AB10:AB15" si="12">C10+D10+E10+F10</f>
        <v>17362142</v>
      </c>
      <c r="AC10" s="21">
        <f t="shared" ref="AC10:AC15" si="13">G10+H10+I10+J10</f>
        <v>18762566.039999999</v>
      </c>
      <c r="AD10" s="22">
        <f t="shared" si="7"/>
        <v>20247308.359999999</v>
      </c>
      <c r="AE10" s="22">
        <f>O10+P10+Q10+R10</f>
        <v>19656334.941111114</v>
      </c>
      <c r="AF10" s="23">
        <f t="shared" si="5"/>
        <v>19651148.900000002</v>
      </c>
      <c r="AH10" s="14">
        <v>2</v>
      </c>
      <c r="AI10" s="15" t="s">
        <v>209</v>
      </c>
      <c r="AJ10" s="151">
        <f t="shared" si="6"/>
        <v>17362.142</v>
      </c>
      <c r="AK10" s="151">
        <f t="shared" si="4"/>
        <v>18762.566039999998</v>
      </c>
      <c r="AL10" s="151">
        <f t="shared" si="4"/>
        <v>20247.308359999999</v>
      </c>
      <c r="AM10" s="151">
        <f t="shared" si="4"/>
        <v>19656.334941111112</v>
      </c>
      <c r="AN10" s="153">
        <f t="shared" si="4"/>
        <v>19651.148900000004</v>
      </c>
    </row>
    <row r="11" spans="1:40" ht="18" customHeight="1" x14ac:dyDescent="0.25">
      <c r="A11" s="14">
        <v>21</v>
      </c>
      <c r="B11" s="24" t="s">
        <v>210</v>
      </c>
      <c r="C11" s="16">
        <v>2650625.9637282556</v>
      </c>
      <c r="D11" s="16">
        <v>2597037.2999466266</v>
      </c>
      <c r="E11" s="16">
        <v>3015749.5040291441</v>
      </c>
      <c r="F11" s="16">
        <v>1948943.0982053033</v>
      </c>
      <c r="G11" s="16">
        <v>2812341.4179114494</v>
      </c>
      <c r="H11" s="16">
        <v>2702030.6573562995</v>
      </c>
      <c r="I11" s="16">
        <v>2225193.3062372636</v>
      </c>
      <c r="J11" s="17">
        <v>2913937.595198988</v>
      </c>
      <c r="K11" s="16">
        <v>2945393.8638039082</v>
      </c>
      <c r="L11" s="16">
        <v>2551483.5674447129</v>
      </c>
      <c r="M11" s="16">
        <v>2601772.2553959647</v>
      </c>
      <c r="N11" s="17">
        <v>2804066.4183507548</v>
      </c>
      <c r="O11" s="16">
        <v>2888209.7338039083</v>
      </c>
      <c r="P11" s="16">
        <v>2695450.1774447132</v>
      </c>
      <c r="Q11" s="16">
        <v>2651927.5465070768</v>
      </c>
      <c r="R11" s="17">
        <v>2893564.8183507547</v>
      </c>
      <c r="S11" s="17">
        <v>2750905.064114375</v>
      </c>
      <c r="T11" s="16">
        <v>3173848.7547850264</v>
      </c>
      <c r="U11" s="16">
        <v>2559207.7791223507</v>
      </c>
      <c r="V11" s="17">
        <v>2986737.6930203936</v>
      </c>
      <c r="W11" s="16">
        <v>3064499.1128026485</v>
      </c>
      <c r="X11" s="25">
        <v>3267062.3130854298</v>
      </c>
      <c r="Z11" s="14">
        <v>21</v>
      </c>
      <c r="AA11" s="24" t="s">
        <v>210</v>
      </c>
      <c r="AB11" s="16">
        <f t="shared" si="12"/>
        <v>10212355.865909331</v>
      </c>
      <c r="AC11" s="16">
        <f t="shared" si="13"/>
        <v>10653502.976704001</v>
      </c>
      <c r="AD11" s="17">
        <f t="shared" si="7"/>
        <v>10902716.10499534</v>
      </c>
      <c r="AE11" s="17">
        <f t="shared" si="8"/>
        <v>11129152.276106453</v>
      </c>
      <c r="AF11" s="25">
        <f t="shared" si="5"/>
        <v>11470699.291042147</v>
      </c>
      <c r="AH11" s="14">
        <v>21</v>
      </c>
      <c r="AI11" s="24" t="s">
        <v>210</v>
      </c>
      <c r="AJ11" s="151">
        <f t="shared" si="6"/>
        <v>10212.355865909331</v>
      </c>
      <c r="AK11" s="151">
        <f t="shared" si="4"/>
        <v>10653.502976704001</v>
      </c>
      <c r="AL11" s="151">
        <f t="shared" si="4"/>
        <v>10902.716104995339</v>
      </c>
      <c r="AM11" s="151">
        <f t="shared" si="4"/>
        <v>11129.152276106453</v>
      </c>
      <c r="AN11" s="153">
        <f t="shared" si="4"/>
        <v>11470.699291042147</v>
      </c>
    </row>
    <row r="12" spans="1:40" ht="18" customHeight="1" x14ac:dyDescent="0.25">
      <c r="A12" s="14">
        <v>22</v>
      </c>
      <c r="B12" s="24" t="s">
        <v>211</v>
      </c>
      <c r="C12" s="16">
        <v>209802.49411006525</v>
      </c>
      <c r="D12" s="16">
        <v>855540.80025144503</v>
      </c>
      <c r="E12" s="16">
        <v>654948.08339827275</v>
      </c>
      <c r="F12" s="16">
        <v>1341743.5960078654</v>
      </c>
      <c r="G12" s="16">
        <v>161590.72506780658</v>
      </c>
      <c r="H12" s="16">
        <v>719870.52372512536</v>
      </c>
      <c r="I12" s="16">
        <v>924306.47851474804</v>
      </c>
      <c r="J12" s="17">
        <v>1346251.1036946739</v>
      </c>
      <c r="K12" s="16">
        <v>302428.73807590187</v>
      </c>
      <c r="L12" s="16">
        <v>621759.6151340541</v>
      </c>
      <c r="M12" s="16">
        <v>858837.21704436652</v>
      </c>
      <c r="N12" s="17">
        <v>1830709.832203059</v>
      </c>
      <c r="O12" s="16">
        <v>137514.87807590183</v>
      </c>
      <c r="P12" s="16">
        <v>450951.59513405402</v>
      </c>
      <c r="Q12" s="16">
        <v>1002020.8170443665</v>
      </c>
      <c r="R12" s="17">
        <v>1516295.8322030588</v>
      </c>
      <c r="S12" s="17">
        <v>123551.50339527069</v>
      </c>
      <c r="T12" s="16">
        <v>507399.82470721059</v>
      </c>
      <c r="U12" s="16">
        <v>795768.02040315431</v>
      </c>
      <c r="V12" s="17">
        <v>1870249.443224831</v>
      </c>
      <c r="W12" s="16">
        <v>132267.01603165924</v>
      </c>
      <c r="X12" s="25">
        <v>617990.1034439347</v>
      </c>
      <c r="Z12" s="14">
        <v>22</v>
      </c>
      <c r="AA12" s="24" t="s">
        <v>211</v>
      </c>
      <c r="AB12" s="16">
        <f t="shared" si="12"/>
        <v>3062034.9737676485</v>
      </c>
      <c r="AC12" s="16">
        <f t="shared" si="13"/>
        <v>3152018.8310023537</v>
      </c>
      <c r="AD12" s="17">
        <f t="shared" si="7"/>
        <v>3613735.4024573816</v>
      </c>
      <c r="AE12" s="17">
        <f>O12+P12+Q12+R12</f>
        <v>3106783.1224573813</v>
      </c>
      <c r="AF12" s="25">
        <f t="shared" si="5"/>
        <v>3296968.7917304668</v>
      </c>
      <c r="AH12" s="14">
        <v>22</v>
      </c>
      <c r="AI12" s="24" t="s">
        <v>211</v>
      </c>
      <c r="AJ12" s="151">
        <f t="shared" si="6"/>
        <v>3062.0349737676484</v>
      </c>
      <c r="AK12" s="151">
        <f t="shared" si="4"/>
        <v>3152.0188310023536</v>
      </c>
      <c r="AL12" s="151">
        <f t="shared" si="4"/>
        <v>3613.7354024573815</v>
      </c>
      <c r="AM12" s="151">
        <f t="shared" si="4"/>
        <v>3106.7831224573815</v>
      </c>
      <c r="AN12" s="153">
        <f t="shared" si="4"/>
        <v>3296.9687917304668</v>
      </c>
    </row>
    <row r="13" spans="1:40" ht="18" customHeight="1" x14ac:dyDescent="0.25">
      <c r="A13" s="14">
        <v>24</v>
      </c>
      <c r="B13" s="24" t="s">
        <v>212</v>
      </c>
      <c r="C13" s="16">
        <v>399300.80000000005</v>
      </c>
      <c r="D13" s="16">
        <v>370832.5</v>
      </c>
      <c r="E13" s="16">
        <v>509551</v>
      </c>
      <c r="F13" s="16">
        <v>631110.9</v>
      </c>
      <c r="G13" s="16">
        <v>565642.01</v>
      </c>
      <c r="H13" s="16">
        <v>544702.19999999995</v>
      </c>
      <c r="I13" s="16">
        <v>715945.2</v>
      </c>
      <c r="J13" s="17">
        <v>770475.23</v>
      </c>
      <c r="K13" s="16">
        <v>710706.6</v>
      </c>
      <c r="L13" s="16">
        <v>643833.41</v>
      </c>
      <c r="M13" s="16">
        <v>787924</v>
      </c>
      <c r="N13" s="17">
        <v>725858.54</v>
      </c>
      <c r="O13" s="16">
        <v>676900.20000000007</v>
      </c>
      <c r="P13" s="16">
        <v>687437.64</v>
      </c>
      <c r="Q13" s="16">
        <v>274624.26</v>
      </c>
      <c r="R13" s="17">
        <v>970518</v>
      </c>
      <c r="S13" s="17">
        <v>220681.31</v>
      </c>
      <c r="T13" s="16">
        <v>823113.16</v>
      </c>
      <c r="U13" s="16">
        <v>312597</v>
      </c>
      <c r="V13" s="17">
        <v>806382.86</v>
      </c>
      <c r="W13" s="16">
        <v>448807.9</v>
      </c>
      <c r="X13" s="25">
        <v>906831</v>
      </c>
      <c r="Z13" s="14">
        <v>24</v>
      </c>
      <c r="AA13" s="24" t="s">
        <v>212</v>
      </c>
      <c r="AB13" s="16">
        <f t="shared" si="12"/>
        <v>1910795.2000000002</v>
      </c>
      <c r="AC13" s="16">
        <f t="shared" si="13"/>
        <v>2596764.6399999997</v>
      </c>
      <c r="AD13" s="17">
        <f t="shared" si="7"/>
        <v>2868322.55</v>
      </c>
      <c r="AE13" s="17">
        <f t="shared" si="8"/>
        <v>2609480.1</v>
      </c>
      <c r="AF13" s="25">
        <f t="shared" si="5"/>
        <v>2162774.33</v>
      </c>
      <c r="AH13" s="14">
        <v>24</v>
      </c>
      <c r="AI13" s="24" t="s">
        <v>212</v>
      </c>
      <c r="AJ13" s="151">
        <f t="shared" si="6"/>
        <v>1910.7952000000002</v>
      </c>
      <c r="AK13" s="151">
        <f t="shared" si="4"/>
        <v>2596.7646399999999</v>
      </c>
      <c r="AL13" s="151">
        <f t="shared" si="4"/>
        <v>2868.3225499999999</v>
      </c>
      <c r="AM13" s="151">
        <f t="shared" si="4"/>
        <v>2609.4801000000002</v>
      </c>
      <c r="AN13" s="153">
        <f t="shared" si="4"/>
        <v>2162.7743300000002</v>
      </c>
    </row>
    <row r="14" spans="1:40" ht="18" customHeight="1" x14ac:dyDescent="0.25">
      <c r="A14" s="14">
        <v>25</v>
      </c>
      <c r="B14" s="24" t="s">
        <v>213</v>
      </c>
      <c r="C14" s="16">
        <v>89244</v>
      </c>
      <c r="D14" s="16">
        <v>323525</v>
      </c>
      <c r="E14" s="16">
        <v>305445</v>
      </c>
      <c r="F14" s="16">
        <v>495729.4</v>
      </c>
      <c r="G14" s="16">
        <v>52807</v>
      </c>
      <c r="H14" s="16">
        <v>244106</v>
      </c>
      <c r="I14" s="16">
        <v>367010</v>
      </c>
      <c r="J14" s="17">
        <v>646064</v>
      </c>
      <c r="K14" s="16">
        <v>85318.58</v>
      </c>
      <c r="L14" s="16">
        <v>294179</v>
      </c>
      <c r="M14" s="16">
        <v>382180</v>
      </c>
      <c r="N14" s="17">
        <v>858240.2</v>
      </c>
      <c r="O14" s="16">
        <v>84846.71</v>
      </c>
      <c r="P14" s="16">
        <v>176180.86000000002</v>
      </c>
      <c r="Q14" s="16">
        <v>604002.4</v>
      </c>
      <c r="R14" s="17">
        <v>697683.9</v>
      </c>
      <c r="S14" s="17">
        <v>57708.49</v>
      </c>
      <c r="T14" s="16">
        <v>238859.27000000002</v>
      </c>
      <c r="U14" s="16">
        <v>285802</v>
      </c>
      <c r="V14" s="17">
        <v>950525.85</v>
      </c>
      <c r="W14" s="16">
        <v>114340.4</v>
      </c>
      <c r="X14" s="25">
        <v>366000</v>
      </c>
      <c r="Z14" s="14">
        <v>25</v>
      </c>
      <c r="AA14" s="24" t="s">
        <v>213</v>
      </c>
      <c r="AB14" s="16">
        <f t="shared" si="12"/>
        <v>1213943.3999999999</v>
      </c>
      <c r="AC14" s="16">
        <f t="shared" si="13"/>
        <v>1309987</v>
      </c>
      <c r="AD14" s="17">
        <f t="shared" si="7"/>
        <v>1619917.78</v>
      </c>
      <c r="AE14" s="17">
        <f t="shared" si="8"/>
        <v>1562713.87</v>
      </c>
      <c r="AF14" s="25">
        <f t="shared" si="5"/>
        <v>1532895.6099999999</v>
      </c>
      <c r="AH14" s="14">
        <v>25</v>
      </c>
      <c r="AI14" s="24" t="s">
        <v>213</v>
      </c>
      <c r="AJ14" s="151">
        <f t="shared" si="6"/>
        <v>1213.9433999999999</v>
      </c>
      <c r="AK14" s="151">
        <f t="shared" si="4"/>
        <v>1309.9870000000001</v>
      </c>
      <c r="AL14" s="151">
        <f t="shared" si="4"/>
        <v>1619.91778</v>
      </c>
      <c r="AM14" s="151">
        <f t="shared" si="4"/>
        <v>1562.71387</v>
      </c>
      <c r="AN14" s="153">
        <f t="shared" si="4"/>
        <v>1532.8956099999998</v>
      </c>
    </row>
    <row r="15" spans="1:40" ht="18" customHeight="1" x14ac:dyDescent="0.25">
      <c r="A15" s="14">
        <v>26</v>
      </c>
      <c r="B15" s="24" t="s">
        <v>207</v>
      </c>
      <c r="C15" s="16">
        <v>2788.6</v>
      </c>
      <c r="D15" s="16">
        <v>9879.1</v>
      </c>
      <c r="E15" s="16">
        <v>15395</v>
      </c>
      <c r="F15" s="16">
        <v>8329.6999999999989</v>
      </c>
      <c r="G15" s="16">
        <v>8844.2999999999993</v>
      </c>
      <c r="H15" s="16">
        <v>891.8</v>
      </c>
      <c r="I15" s="16">
        <v>19245</v>
      </c>
      <c r="J15" s="17">
        <v>9948</v>
      </c>
      <c r="K15" s="16">
        <v>2191.1</v>
      </c>
      <c r="L15" s="16">
        <v>2927.25</v>
      </c>
      <c r="M15" s="16">
        <v>37823</v>
      </c>
      <c r="N15" s="17">
        <v>0</v>
      </c>
      <c r="O15" s="16">
        <v>17.5</v>
      </c>
      <c r="P15" s="16">
        <v>13699.199999999999</v>
      </c>
      <c r="Q15" s="16">
        <v>23871.9</v>
      </c>
      <c r="R15" s="17">
        <v>10941.8</v>
      </c>
      <c r="S15" s="17">
        <v>8414.5</v>
      </c>
      <c r="T15" s="16">
        <v>3876</v>
      </c>
      <c r="U15" s="16">
        <v>34765.5</v>
      </c>
      <c r="V15" s="17">
        <v>11929</v>
      </c>
      <c r="W15" s="16">
        <v>13792</v>
      </c>
      <c r="X15" s="25">
        <v>7161.7</v>
      </c>
      <c r="Z15" s="14">
        <v>26</v>
      </c>
      <c r="AA15" s="24" t="s">
        <v>207</v>
      </c>
      <c r="AB15" s="16">
        <f t="shared" si="12"/>
        <v>36392.400000000001</v>
      </c>
      <c r="AC15" s="16">
        <f t="shared" si="13"/>
        <v>38929.1</v>
      </c>
      <c r="AD15" s="17">
        <f t="shared" si="7"/>
        <v>42941.35</v>
      </c>
      <c r="AE15" s="17">
        <f t="shared" si="8"/>
        <v>48530.399999999994</v>
      </c>
      <c r="AF15" s="25">
        <f t="shared" si="5"/>
        <v>58985</v>
      </c>
      <c r="AH15" s="14">
        <v>26</v>
      </c>
      <c r="AI15" s="24" t="s">
        <v>207</v>
      </c>
      <c r="AJ15" s="151">
        <f t="shared" si="6"/>
        <v>36.392400000000002</v>
      </c>
      <c r="AK15" s="151">
        <f t="shared" si="4"/>
        <v>38.929099999999998</v>
      </c>
      <c r="AL15" s="151">
        <f t="shared" si="4"/>
        <v>42.94135</v>
      </c>
      <c r="AM15" s="151">
        <f t="shared" si="4"/>
        <v>48.530399999999993</v>
      </c>
      <c r="AN15" s="153">
        <f t="shared" si="4"/>
        <v>58.984999999999999</v>
      </c>
    </row>
    <row r="16" spans="1:40" ht="18" customHeight="1" x14ac:dyDescent="0.25">
      <c r="A16" s="14">
        <v>27</v>
      </c>
      <c r="B16" s="24" t="s">
        <v>214</v>
      </c>
      <c r="C16" s="26">
        <v>188833.84624661098</v>
      </c>
      <c r="D16" s="26">
        <v>238303.60200297707</v>
      </c>
      <c r="E16" s="26">
        <v>261480.12754369678</v>
      </c>
      <c r="F16" s="26">
        <v>225500.12222496507</v>
      </c>
      <c r="G16" s="26">
        <v>185655.19332065136</v>
      </c>
      <c r="H16" s="26">
        <v>237858.16630967453</v>
      </c>
      <c r="I16" s="26">
        <v>204308.09875986769</v>
      </c>
      <c r="J16" s="27">
        <v>369319.47082135588</v>
      </c>
      <c r="K16" s="26">
        <v>245797.28710830433</v>
      </c>
      <c r="L16" s="26">
        <v>225826.77270594303</v>
      </c>
      <c r="M16" s="26">
        <v>192266.16924250804</v>
      </c>
      <c r="N16" s="27">
        <v>518914.19825442292</v>
      </c>
      <c r="O16" s="26">
        <v>245797.28710830433</v>
      </c>
      <c r="P16" s="26">
        <v>225826.77270594303</v>
      </c>
      <c r="Q16" s="26">
        <v>192266.16924250804</v>
      </c>
      <c r="R16" s="27">
        <v>518914.19825442292</v>
      </c>
      <c r="S16" s="27">
        <v>195722.04187648772</v>
      </c>
      <c r="T16" s="26">
        <v>284762.43620961317</v>
      </c>
      <c r="U16" s="26">
        <v>265236.04775225621</v>
      </c>
      <c r="V16" s="27">
        <v>367230.94286044233</v>
      </c>
      <c r="W16" s="26">
        <v>164465.61173554964</v>
      </c>
      <c r="X16" s="28">
        <v>252861.92707579702</v>
      </c>
      <c r="Z16" s="14">
        <v>27</v>
      </c>
      <c r="AA16" s="24" t="s">
        <v>214</v>
      </c>
      <c r="AB16" s="16">
        <f>C16+D16+E16+F16</f>
        <v>914117.69801824982</v>
      </c>
      <c r="AC16" s="16">
        <f>G16+H16+I16+J16</f>
        <v>997140.92921154946</v>
      </c>
      <c r="AD16" s="17">
        <f t="shared" ref="AD16:AD21" si="14">K16+L16+M16+N16</f>
        <v>1182804.4273111783</v>
      </c>
      <c r="AE16" s="17">
        <f t="shared" ref="AE16:AE21" si="15">O16+P16+Q16+R16</f>
        <v>1182804.4273111783</v>
      </c>
      <c r="AF16" s="25">
        <f t="shared" si="5"/>
        <v>1112951.4686987996</v>
      </c>
      <c r="AH16" s="14">
        <v>27</v>
      </c>
      <c r="AI16" s="24" t="s">
        <v>214</v>
      </c>
      <c r="AJ16" s="151">
        <f t="shared" si="6"/>
        <v>914.11769801824983</v>
      </c>
      <c r="AK16" s="151">
        <f t="shared" si="4"/>
        <v>997.14092921154941</v>
      </c>
      <c r="AL16" s="151">
        <f t="shared" si="4"/>
        <v>1182.8044273111782</v>
      </c>
      <c r="AM16" s="151">
        <f t="shared" si="4"/>
        <v>1182.8044273111782</v>
      </c>
      <c r="AN16" s="153">
        <f t="shared" si="4"/>
        <v>1112.9514686987995</v>
      </c>
    </row>
    <row r="17" spans="1:40" ht="18" customHeight="1" x14ac:dyDescent="0.25">
      <c r="A17" s="14">
        <v>28</v>
      </c>
      <c r="B17" s="24" t="s">
        <v>215</v>
      </c>
      <c r="C17" s="16">
        <v>2582.6959150680923</v>
      </c>
      <c r="D17" s="16">
        <v>3259.2977989513311</v>
      </c>
      <c r="E17" s="16">
        <v>3576.2850288852933</v>
      </c>
      <c r="F17" s="16">
        <v>3084.1835618662299</v>
      </c>
      <c r="G17" s="16">
        <v>2648.0637000926072</v>
      </c>
      <c r="H17" s="16">
        <v>3392.6526089005638</v>
      </c>
      <c r="I17" s="16">
        <v>2914.1164881206496</v>
      </c>
      <c r="J17" s="17">
        <v>5267.7302849823318</v>
      </c>
      <c r="K17" s="16">
        <v>3505.8910118855711</v>
      </c>
      <c r="L17" s="16">
        <v>3221.0447152902634</v>
      </c>
      <c r="M17" s="16">
        <v>2742.3583171606006</v>
      </c>
      <c r="N17" s="17">
        <v>7401.4511917633645</v>
      </c>
      <c r="O17" s="16">
        <v>3505.8910118855711</v>
      </c>
      <c r="P17" s="16">
        <v>3221.0447152902634</v>
      </c>
      <c r="Q17" s="16">
        <v>2742.3583171606006</v>
      </c>
      <c r="R17" s="17">
        <v>7401.4511917633645</v>
      </c>
      <c r="S17" s="17">
        <v>2791.6506138666591</v>
      </c>
      <c r="T17" s="16">
        <v>4061.6642981499317</v>
      </c>
      <c r="U17" s="16">
        <v>3783.1527222387958</v>
      </c>
      <c r="V17" s="17">
        <v>5237.9408943329472</v>
      </c>
      <c r="W17" s="16">
        <v>2345.8294301428105</v>
      </c>
      <c r="X17" s="25">
        <v>3606.6563948383555</v>
      </c>
      <c r="Z17" s="14">
        <v>28</v>
      </c>
      <c r="AA17" s="24" t="s">
        <v>215</v>
      </c>
      <c r="AB17" s="16">
        <f>C17+D17+E17+F17</f>
        <v>12502.462304770947</v>
      </c>
      <c r="AC17" s="16">
        <f>G17+H17+I17+J17</f>
        <v>14222.563082096152</v>
      </c>
      <c r="AD17" s="17">
        <f t="shared" si="14"/>
        <v>16870.7452360998</v>
      </c>
      <c r="AE17" s="17">
        <f t="shared" si="15"/>
        <v>16870.7452360998</v>
      </c>
      <c r="AF17" s="25">
        <f t="shared" si="5"/>
        <v>15874.408528588334</v>
      </c>
      <c r="AH17" s="14">
        <v>28</v>
      </c>
      <c r="AI17" s="24" t="s">
        <v>215</v>
      </c>
      <c r="AJ17" s="151">
        <f t="shared" si="6"/>
        <v>12.502462304770946</v>
      </c>
      <c r="AK17" s="151">
        <f t="shared" si="4"/>
        <v>14.222563082096153</v>
      </c>
      <c r="AL17" s="151">
        <f t="shared" si="4"/>
        <v>16.8707452360998</v>
      </c>
      <c r="AM17" s="151">
        <f t="shared" si="4"/>
        <v>16.8707452360998</v>
      </c>
      <c r="AN17" s="153">
        <f t="shared" si="4"/>
        <v>15.874408528588335</v>
      </c>
    </row>
    <row r="18" spans="1:40" ht="18" customHeight="1" x14ac:dyDescent="0.25">
      <c r="A18" s="14" t="s">
        <v>1</v>
      </c>
      <c r="B18" s="15" t="s">
        <v>397</v>
      </c>
      <c r="C18" s="30">
        <f>C5-C10</f>
        <v>1005202.7419199995</v>
      </c>
      <c r="D18" s="30">
        <f t="shared" ref="D18:V18" si="16">D5-D10</f>
        <v>1344872.1590400003</v>
      </c>
      <c r="E18" s="30">
        <f t="shared" si="16"/>
        <v>635979.22102190461</v>
      </c>
      <c r="F18" s="30">
        <f t="shared" si="16"/>
        <v>2576815.6473600008</v>
      </c>
      <c r="G18" s="30">
        <f t="shared" si="16"/>
        <v>1411421.1306570009</v>
      </c>
      <c r="H18" s="30">
        <f t="shared" si="16"/>
        <v>1477558.8000000007</v>
      </c>
      <c r="I18" s="30">
        <f t="shared" si="16"/>
        <v>417134.68623210583</v>
      </c>
      <c r="J18" s="30">
        <f t="shared" si="16"/>
        <v>2689660.9428160004</v>
      </c>
      <c r="K18" s="30">
        <f t="shared" si="16"/>
        <v>1696712.2874949994</v>
      </c>
      <c r="L18" s="30">
        <f t="shared" si="16"/>
        <v>1936080.5268611107</v>
      </c>
      <c r="M18" s="30">
        <f t="shared" si="16"/>
        <v>73899.262690000236</v>
      </c>
      <c r="N18" s="30">
        <f t="shared" si="16"/>
        <v>1386524.9399999995</v>
      </c>
      <c r="O18" s="30">
        <f t="shared" si="16"/>
        <v>673800.22140000015</v>
      </c>
      <c r="P18" s="30">
        <f t="shared" si="16"/>
        <v>641674.38461999968</v>
      </c>
      <c r="Q18" s="30">
        <f t="shared" si="16"/>
        <v>693521.43264288735</v>
      </c>
      <c r="R18" s="30">
        <f t="shared" si="16"/>
        <v>165527.48599999957</v>
      </c>
      <c r="S18" s="30">
        <f t="shared" si="16"/>
        <v>1983646.0549999997</v>
      </c>
      <c r="T18" s="30">
        <f t="shared" si="16"/>
        <v>542791.78645999916</v>
      </c>
      <c r="U18" s="30">
        <f t="shared" si="16"/>
        <v>1387358.2202690011</v>
      </c>
      <c r="V18" s="30">
        <f t="shared" si="16"/>
        <v>3521642.1087420015</v>
      </c>
      <c r="W18" s="30">
        <f t="shared" ref="W18:X18" si="17">W5-W10</f>
        <v>2158599.7092110002</v>
      </c>
      <c r="X18" s="32">
        <f t="shared" si="17"/>
        <v>1863339.6896510003</v>
      </c>
      <c r="Z18" s="14" t="s">
        <v>1</v>
      </c>
      <c r="AA18" s="15" t="s">
        <v>397</v>
      </c>
      <c r="AB18" s="21">
        <f>C18+D18+E18+F18</f>
        <v>5562869.7693419047</v>
      </c>
      <c r="AC18" s="21">
        <f>G18+H18+I18+J18</f>
        <v>5995775.5597051084</v>
      </c>
      <c r="AD18" s="22">
        <f t="shared" si="14"/>
        <v>5093217.0170461098</v>
      </c>
      <c r="AE18" s="22">
        <f t="shared" si="15"/>
        <v>2174523.5246628867</v>
      </c>
      <c r="AF18" s="23">
        <f t="shared" si="5"/>
        <v>7435438.1704710014</v>
      </c>
      <c r="AH18" s="14" t="s">
        <v>1</v>
      </c>
      <c r="AI18" s="15" t="s">
        <v>397</v>
      </c>
      <c r="AJ18" s="151">
        <f t="shared" si="6"/>
        <v>5562.8697693419044</v>
      </c>
      <c r="AK18" s="151">
        <f t="shared" si="4"/>
        <v>5995.7755597051082</v>
      </c>
      <c r="AL18" s="151">
        <f t="shared" si="4"/>
        <v>5093.2170170461095</v>
      </c>
      <c r="AM18" s="151">
        <f t="shared" si="4"/>
        <v>2174.5235246628868</v>
      </c>
      <c r="AN18" s="153">
        <f t="shared" si="4"/>
        <v>7435.4381704710013</v>
      </c>
    </row>
    <row r="19" spans="1:40" ht="18" customHeight="1" x14ac:dyDescent="0.25">
      <c r="A19" s="14"/>
      <c r="B19" s="15" t="s">
        <v>2</v>
      </c>
      <c r="C19" s="16"/>
      <c r="D19" s="16"/>
      <c r="E19" s="16"/>
      <c r="F19" s="16"/>
      <c r="G19" s="16"/>
      <c r="H19" s="16"/>
      <c r="I19" s="16"/>
      <c r="J19" s="17"/>
      <c r="K19" s="16"/>
      <c r="L19" s="16"/>
      <c r="M19" s="16"/>
      <c r="N19" s="17"/>
      <c r="O19" s="16"/>
      <c r="P19" s="16"/>
      <c r="Q19" s="16"/>
      <c r="R19" s="17"/>
      <c r="S19" s="17"/>
      <c r="T19" s="16"/>
      <c r="U19" s="16"/>
      <c r="V19" s="58"/>
      <c r="W19" s="16"/>
      <c r="X19" s="25"/>
      <c r="Z19" s="14"/>
      <c r="AA19" s="15" t="s">
        <v>2</v>
      </c>
      <c r="AB19" s="16"/>
      <c r="AC19" s="16"/>
      <c r="AD19" s="17">
        <f t="shared" si="14"/>
        <v>0</v>
      </c>
      <c r="AE19" s="17">
        <f t="shared" si="15"/>
        <v>0</v>
      </c>
      <c r="AF19" s="23">
        <f t="shared" si="5"/>
        <v>0</v>
      </c>
      <c r="AH19" s="14"/>
      <c r="AI19" s="15" t="s">
        <v>2</v>
      </c>
      <c r="AJ19" s="151">
        <f t="shared" si="6"/>
        <v>0</v>
      </c>
      <c r="AK19" s="151">
        <f t="shared" si="4"/>
        <v>0</v>
      </c>
      <c r="AL19" s="151">
        <f t="shared" si="4"/>
        <v>0</v>
      </c>
      <c r="AM19" s="151">
        <f t="shared" si="4"/>
        <v>0</v>
      </c>
      <c r="AN19" s="153">
        <f t="shared" si="4"/>
        <v>0</v>
      </c>
    </row>
    <row r="20" spans="1:40" ht="18" customHeight="1" x14ac:dyDescent="0.25">
      <c r="A20" s="14" t="s">
        <v>10</v>
      </c>
      <c r="B20" s="24" t="s">
        <v>398</v>
      </c>
      <c r="C20" s="16">
        <f>SUM(C21:C24)</f>
        <v>1440159.1668</v>
      </c>
      <c r="D20" s="16">
        <f t="shared" ref="D20:N20" si="18">SUM(D21:D24)</f>
        <v>3233809.8003199999</v>
      </c>
      <c r="E20" s="16">
        <f t="shared" si="18"/>
        <v>2826230.0328800008</v>
      </c>
      <c r="F20" s="16">
        <f t="shared" si="18"/>
        <v>5573660.9785600007</v>
      </c>
      <c r="G20" s="16">
        <f t="shared" si="18"/>
        <v>2814452.093599</v>
      </c>
      <c r="H20" s="16">
        <f t="shared" si="18"/>
        <v>3625904</v>
      </c>
      <c r="I20" s="16">
        <f t="shared" si="18"/>
        <v>2759231.98043</v>
      </c>
      <c r="J20" s="17">
        <f t="shared" si="18"/>
        <v>3603579.9028159999</v>
      </c>
      <c r="K20" s="16">
        <f t="shared" si="18"/>
        <v>1586173.1988349999</v>
      </c>
      <c r="L20" s="16">
        <f t="shared" si="18"/>
        <v>1642272.4598599998</v>
      </c>
      <c r="M20" s="16">
        <f t="shared" si="18"/>
        <v>2996320.5252149999</v>
      </c>
      <c r="N20" s="17">
        <f t="shared" si="18"/>
        <v>3851605.7199999997</v>
      </c>
      <c r="O20" s="16">
        <f t="shared" ref="O20:R20" si="19">SUM(O21:O24)</f>
        <v>844549.11895000003</v>
      </c>
      <c r="P20" s="16">
        <f t="shared" si="19"/>
        <v>1718498.67029</v>
      </c>
      <c r="Q20" s="16">
        <f t="shared" si="19"/>
        <v>3691702.7672300003</v>
      </c>
      <c r="R20" s="17">
        <f t="shared" si="19"/>
        <v>4867804.91</v>
      </c>
      <c r="S20" s="17">
        <f t="shared" ref="S20:U20" si="20">SUM(S21:S24)</f>
        <v>845740.23</v>
      </c>
      <c r="T20" s="16">
        <f t="shared" si="20"/>
        <v>1678353.70364</v>
      </c>
      <c r="U20" s="16">
        <f t="shared" si="20"/>
        <v>1699332.3156929999</v>
      </c>
      <c r="V20" s="58">
        <f t="shared" ref="V20:X20" si="21">SUM(V21:V24)</f>
        <v>5241111.3563449997</v>
      </c>
      <c r="W20" s="16">
        <f t="shared" si="21"/>
        <v>997482.4868055</v>
      </c>
      <c r="X20" s="25">
        <f t="shared" si="21"/>
        <v>1556508.725752</v>
      </c>
      <c r="Z20" s="14" t="s">
        <v>10</v>
      </c>
      <c r="AA20" s="24" t="s">
        <v>398</v>
      </c>
      <c r="AB20" s="16">
        <f>C20+D20+E20+F20</f>
        <v>13073859.978560001</v>
      </c>
      <c r="AC20" s="16">
        <f>G20+H20+I20+J20</f>
        <v>12803167.976845</v>
      </c>
      <c r="AD20" s="17">
        <f t="shared" si="14"/>
        <v>10076371.90391</v>
      </c>
      <c r="AE20" s="17">
        <f t="shared" si="15"/>
        <v>11122555.466469999</v>
      </c>
      <c r="AF20" s="23">
        <f t="shared" si="5"/>
        <v>9464537.6056779996</v>
      </c>
      <c r="AH20" s="14" t="s">
        <v>10</v>
      </c>
      <c r="AI20" s="24" t="s">
        <v>398</v>
      </c>
      <c r="AJ20" s="151">
        <f t="shared" si="6"/>
        <v>13073.85997856</v>
      </c>
      <c r="AK20" s="151">
        <f t="shared" si="4"/>
        <v>12803.167976844999</v>
      </c>
      <c r="AL20" s="151">
        <f t="shared" si="4"/>
        <v>10076.37190391</v>
      </c>
      <c r="AM20" s="151">
        <f t="shared" si="4"/>
        <v>11122.555466469999</v>
      </c>
      <c r="AN20" s="153">
        <f t="shared" si="4"/>
        <v>9464.5376056779987</v>
      </c>
    </row>
    <row r="21" spans="1:40" ht="18" customHeight="1" x14ac:dyDescent="0.25">
      <c r="A21" s="14" t="s">
        <v>11</v>
      </c>
      <c r="B21" s="24" t="s">
        <v>216</v>
      </c>
      <c r="C21" s="16">
        <v>1440159.1668</v>
      </c>
      <c r="D21" s="16">
        <v>3233809.8003199999</v>
      </c>
      <c r="E21" s="16">
        <v>2826230.0328800008</v>
      </c>
      <c r="F21" s="16">
        <v>5573660.9785600007</v>
      </c>
      <c r="G21" s="16">
        <v>2814452.093599</v>
      </c>
      <c r="H21" s="16">
        <v>3625904</v>
      </c>
      <c r="I21" s="16">
        <v>2759231.98043</v>
      </c>
      <c r="J21" s="17">
        <v>3603579.9028159999</v>
      </c>
      <c r="K21" s="16">
        <v>1586173.1988349999</v>
      </c>
      <c r="L21" s="16">
        <v>1642272.4598599998</v>
      </c>
      <c r="M21" s="16">
        <v>2996320.5252149999</v>
      </c>
      <c r="N21" s="17">
        <v>3851605.7199999997</v>
      </c>
      <c r="O21" s="16">
        <v>844549.11895000003</v>
      </c>
      <c r="P21" s="16">
        <v>1718498.67029</v>
      </c>
      <c r="Q21" s="16">
        <v>3691702.7672300003</v>
      </c>
      <c r="R21" s="17">
        <v>4867804.91</v>
      </c>
      <c r="S21" s="17">
        <v>845740.23</v>
      </c>
      <c r="T21" s="16">
        <v>1678353.70364</v>
      </c>
      <c r="U21" s="16">
        <v>1699332.3156929999</v>
      </c>
      <c r="V21" s="58">
        <v>5241111.3563449997</v>
      </c>
      <c r="W21" s="16">
        <v>997482.4868055</v>
      </c>
      <c r="X21" s="25">
        <v>1556508.725752</v>
      </c>
      <c r="Z21" s="14" t="s">
        <v>11</v>
      </c>
      <c r="AA21" s="24" t="s">
        <v>216</v>
      </c>
      <c r="AB21" s="16">
        <f>C21+D21+E21+F21</f>
        <v>13073859.978560001</v>
      </c>
      <c r="AC21" s="16">
        <f>G21+H21+I21+J21</f>
        <v>12803167.976845</v>
      </c>
      <c r="AD21" s="17">
        <f t="shared" si="14"/>
        <v>10076371.90391</v>
      </c>
      <c r="AE21" s="17">
        <f t="shared" si="15"/>
        <v>11122555.466469999</v>
      </c>
      <c r="AF21" s="23">
        <f t="shared" si="5"/>
        <v>9464537.6056779996</v>
      </c>
      <c r="AH21" s="14" t="s">
        <v>11</v>
      </c>
      <c r="AI21" s="24" t="s">
        <v>216</v>
      </c>
      <c r="AJ21" s="151">
        <f t="shared" si="6"/>
        <v>13073.85997856</v>
      </c>
      <c r="AK21" s="151">
        <f t="shared" ref="AK21:AK41" si="22">AC21/1000</f>
        <v>12803.167976844999</v>
      </c>
      <c r="AL21" s="151">
        <f t="shared" ref="AL21:AL41" si="23">AD21/1000</f>
        <v>10076.37190391</v>
      </c>
      <c r="AM21" s="151">
        <f t="shared" ref="AM21:AM41" si="24">AE21/1000</f>
        <v>11122.555466469999</v>
      </c>
      <c r="AN21" s="153">
        <f t="shared" ref="AN21:AN41" si="25">AF21/1000</f>
        <v>9464.5376056779987</v>
      </c>
    </row>
    <row r="22" spans="1:40" ht="18" customHeight="1" x14ac:dyDescent="0.25">
      <c r="A22" s="14" t="s">
        <v>12</v>
      </c>
      <c r="B22" s="24" t="s">
        <v>217</v>
      </c>
      <c r="C22" s="26" t="s">
        <v>381</v>
      </c>
      <c r="D22" s="26" t="s">
        <v>381</v>
      </c>
      <c r="E22" s="26" t="s">
        <v>381</v>
      </c>
      <c r="F22" s="26" t="s">
        <v>381</v>
      </c>
      <c r="G22" s="26" t="s">
        <v>381</v>
      </c>
      <c r="H22" s="26" t="s">
        <v>381</v>
      </c>
      <c r="I22" s="26" t="s">
        <v>381</v>
      </c>
      <c r="J22" s="27" t="s">
        <v>381</v>
      </c>
      <c r="K22" s="26" t="s">
        <v>381</v>
      </c>
      <c r="L22" s="26" t="s">
        <v>381</v>
      </c>
      <c r="M22" s="26" t="s">
        <v>381</v>
      </c>
      <c r="N22" s="27" t="s">
        <v>381</v>
      </c>
      <c r="O22" s="26" t="s">
        <v>381</v>
      </c>
      <c r="P22" s="26" t="s">
        <v>381</v>
      </c>
      <c r="Q22" s="26" t="s">
        <v>381</v>
      </c>
      <c r="R22" s="27" t="s">
        <v>381</v>
      </c>
      <c r="S22" s="27" t="s">
        <v>381</v>
      </c>
      <c r="T22" s="26" t="s">
        <v>381</v>
      </c>
      <c r="U22" s="26" t="s">
        <v>381</v>
      </c>
      <c r="V22" s="194" t="s">
        <v>381</v>
      </c>
      <c r="W22" s="26" t="s">
        <v>381</v>
      </c>
      <c r="X22" s="28" t="s">
        <v>381</v>
      </c>
      <c r="Z22" s="14" t="s">
        <v>12</v>
      </c>
      <c r="AA22" s="24" t="s">
        <v>217</v>
      </c>
      <c r="AB22" s="16">
        <v>0</v>
      </c>
      <c r="AC22" s="16">
        <v>0</v>
      </c>
      <c r="AD22" s="17">
        <v>0</v>
      </c>
      <c r="AE22" s="17">
        <v>0</v>
      </c>
      <c r="AF22" s="25">
        <v>0</v>
      </c>
      <c r="AH22" s="14" t="s">
        <v>12</v>
      </c>
      <c r="AI22" s="24" t="s">
        <v>217</v>
      </c>
      <c r="AJ22" s="151">
        <f t="shared" si="6"/>
        <v>0</v>
      </c>
      <c r="AK22" s="151">
        <f t="shared" si="22"/>
        <v>0</v>
      </c>
      <c r="AL22" s="151">
        <f t="shared" si="23"/>
        <v>0</v>
      </c>
      <c r="AM22" s="151">
        <f t="shared" si="24"/>
        <v>0</v>
      </c>
      <c r="AN22" s="153">
        <f t="shared" si="25"/>
        <v>0</v>
      </c>
    </row>
    <row r="23" spans="1:40" ht="18" customHeight="1" x14ac:dyDescent="0.25">
      <c r="A23" s="14" t="s">
        <v>13</v>
      </c>
      <c r="B23" s="24" t="s">
        <v>218</v>
      </c>
      <c r="C23" s="26" t="s">
        <v>381</v>
      </c>
      <c r="D23" s="26" t="s">
        <v>381</v>
      </c>
      <c r="E23" s="26" t="s">
        <v>381</v>
      </c>
      <c r="F23" s="26" t="s">
        <v>381</v>
      </c>
      <c r="G23" s="26" t="s">
        <v>381</v>
      </c>
      <c r="H23" s="26" t="s">
        <v>381</v>
      </c>
      <c r="I23" s="26" t="s">
        <v>381</v>
      </c>
      <c r="J23" s="27" t="s">
        <v>381</v>
      </c>
      <c r="K23" s="26" t="s">
        <v>381</v>
      </c>
      <c r="L23" s="26" t="s">
        <v>381</v>
      </c>
      <c r="M23" s="26" t="s">
        <v>381</v>
      </c>
      <c r="N23" s="27" t="s">
        <v>381</v>
      </c>
      <c r="O23" s="26" t="s">
        <v>381</v>
      </c>
      <c r="P23" s="26" t="s">
        <v>381</v>
      </c>
      <c r="Q23" s="26" t="s">
        <v>381</v>
      </c>
      <c r="R23" s="27" t="s">
        <v>381</v>
      </c>
      <c r="S23" s="27" t="s">
        <v>381</v>
      </c>
      <c r="T23" s="26" t="s">
        <v>381</v>
      </c>
      <c r="U23" s="26" t="s">
        <v>381</v>
      </c>
      <c r="V23" s="194" t="s">
        <v>381</v>
      </c>
      <c r="W23" s="26" t="s">
        <v>381</v>
      </c>
      <c r="X23" s="28" t="s">
        <v>381</v>
      </c>
      <c r="Z23" s="14" t="s">
        <v>13</v>
      </c>
      <c r="AA23" s="24" t="s">
        <v>218</v>
      </c>
      <c r="AB23" s="16">
        <v>0</v>
      </c>
      <c r="AC23" s="16">
        <v>0</v>
      </c>
      <c r="AD23" s="17">
        <v>0</v>
      </c>
      <c r="AE23" s="17">
        <v>0</v>
      </c>
      <c r="AF23" s="25">
        <v>0</v>
      </c>
      <c r="AH23" s="14" t="s">
        <v>13</v>
      </c>
      <c r="AI23" s="24" t="s">
        <v>218</v>
      </c>
      <c r="AJ23" s="151">
        <f t="shared" si="6"/>
        <v>0</v>
      </c>
      <c r="AK23" s="151">
        <f t="shared" si="22"/>
        <v>0</v>
      </c>
      <c r="AL23" s="151">
        <f t="shared" si="23"/>
        <v>0</v>
      </c>
      <c r="AM23" s="151">
        <f t="shared" si="24"/>
        <v>0</v>
      </c>
      <c r="AN23" s="153">
        <f t="shared" si="25"/>
        <v>0</v>
      </c>
    </row>
    <row r="24" spans="1:40" ht="18" customHeight="1" x14ac:dyDescent="0.25">
      <c r="A24" s="14" t="s">
        <v>14</v>
      </c>
      <c r="B24" s="24" t="s">
        <v>219</v>
      </c>
      <c r="C24" s="26" t="s">
        <v>381</v>
      </c>
      <c r="D24" s="26" t="s">
        <v>381</v>
      </c>
      <c r="E24" s="26" t="s">
        <v>381</v>
      </c>
      <c r="F24" s="26" t="s">
        <v>381</v>
      </c>
      <c r="G24" s="26" t="s">
        <v>381</v>
      </c>
      <c r="H24" s="26" t="s">
        <v>381</v>
      </c>
      <c r="I24" s="26" t="s">
        <v>381</v>
      </c>
      <c r="J24" s="27" t="s">
        <v>381</v>
      </c>
      <c r="K24" s="26" t="s">
        <v>381</v>
      </c>
      <c r="L24" s="26" t="s">
        <v>381</v>
      </c>
      <c r="M24" s="26" t="s">
        <v>381</v>
      </c>
      <c r="N24" s="27" t="s">
        <v>381</v>
      </c>
      <c r="O24" s="26" t="s">
        <v>381</v>
      </c>
      <c r="P24" s="26" t="s">
        <v>381</v>
      </c>
      <c r="Q24" s="26" t="s">
        <v>381</v>
      </c>
      <c r="R24" s="27" t="s">
        <v>381</v>
      </c>
      <c r="S24" s="27" t="s">
        <v>381</v>
      </c>
      <c r="T24" s="26" t="s">
        <v>381</v>
      </c>
      <c r="U24" s="26" t="s">
        <v>381</v>
      </c>
      <c r="V24" s="194" t="s">
        <v>381</v>
      </c>
      <c r="W24" s="26" t="s">
        <v>381</v>
      </c>
      <c r="X24" s="28" t="s">
        <v>381</v>
      </c>
      <c r="Z24" s="14" t="s">
        <v>14</v>
      </c>
      <c r="AA24" s="24" t="s">
        <v>219</v>
      </c>
      <c r="AB24" s="16">
        <v>0</v>
      </c>
      <c r="AC24" s="16">
        <v>0</v>
      </c>
      <c r="AD24" s="17">
        <v>0</v>
      </c>
      <c r="AE24" s="17">
        <v>0</v>
      </c>
      <c r="AF24" s="25">
        <v>0</v>
      </c>
      <c r="AH24" s="14" t="s">
        <v>14</v>
      </c>
      <c r="AI24" s="24" t="s">
        <v>219</v>
      </c>
      <c r="AJ24" s="151">
        <f t="shared" si="6"/>
        <v>0</v>
      </c>
      <c r="AK24" s="151">
        <f t="shared" si="22"/>
        <v>0</v>
      </c>
      <c r="AL24" s="151">
        <f t="shared" si="23"/>
        <v>0</v>
      </c>
      <c r="AM24" s="151">
        <f t="shared" si="24"/>
        <v>0</v>
      </c>
      <c r="AN24" s="153">
        <f t="shared" si="25"/>
        <v>0</v>
      </c>
    </row>
    <row r="25" spans="1:40" ht="18" customHeight="1" x14ac:dyDescent="0.25">
      <c r="A25" s="14" t="s">
        <v>5</v>
      </c>
      <c r="B25" s="24" t="s">
        <v>399</v>
      </c>
      <c r="C25" s="16">
        <f>SUM(C26:C29)</f>
        <v>12721</v>
      </c>
      <c r="D25" s="16">
        <f t="shared" ref="D25:N25" si="26">SUM(D26:D29)</f>
        <v>43630</v>
      </c>
      <c r="E25" s="16">
        <f t="shared" si="26"/>
        <v>2308.0290110000001</v>
      </c>
      <c r="F25" s="16">
        <f t="shared" si="26"/>
        <v>1754.2</v>
      </c>
      <c r="G25" s="16">
        <f t="shared" si="26"/>
        <v>449.9</v>
      </c>
      <c r="H25" s="16">
        <f t="shared" si="26"/>
        <v>4059</v>
      </c>
      <c r="I25" s="16">
        <f t="shared" si="26"/>
        <v>241504.86490789446</v>
      </c>
      <c r="J25" s="17">
        <f t="shared" si="26"/>
        <v>56181</v>
      </c>
      <c r="K25" s="16">
        <f t="shared" si="26"/>
        <v>133531.20000000001</v>
      </c>
      <c r="L25" s="16">
        <f t="shared" si="26"/>
        <v>0</v>
      </c>
      <c r="M25" s="16">
        <f t="shared" si="26"/>
        <v>122179</v>
      </c>
      <c r="N25" s="17">
        <f t="shared" si="26"/>
        <v>1568</v>
      </c>
      <c r="O25" s="16">
        <f t="shared" ref="O25:R25" si="27">SUM(O26:O29)</f>
        <v>122.39999999999999</v>
      </c>
      <c r="P25" s="16">
        <f t="shared" si="27"/>
        <v>3097</v>
      </c>
      <c r="Q25" s="16">
        <f t="shared" si="27"/>
        <v>1295.0999999999999</v>
      </c>
      <c r="R25" s="17">
        <f t="shared" si="27"/>
        <v>56576</v>
      </c>
      <c r="S25" s="17">
        <f t="shared" ref="S25:U25" si="28">SUM(S26:S29)</f>
        <v>1966.52</v>
      </c>
      <c r="T25" s="16">
        <f t="shared" si="28"/>
        <v>826722.81</v>
      </c>
      <c r="U25" s="16">
        <f t="shared" si="28"/>
        <v>1439.5</v>
      </c>
      <c r="V25" s="58">
        <f t="shared" ref="V25:X25" si="29">SUM(V26:V29)</f>
        <v>103801.00000000001</v>
      </c>
      <c r="W25" s="16">
        <f t="shared" si="29"/>
        <v>627.89</v>
      </c>
      <c r="X25" s="25">
        <f t="shared" si="29"/>
        <v>101160.95</v>
      </c>
      <c r="Z25" s="14" t="s">
        <v>5</v>
      </c>
      <c r="AA25" s="24" t="s">
        <v>399</v>
      </c>
      <c r="AB25" s="16">
        <f>C25+D25+E25+F25</f>
        <v>60413.229010999996</v>
      </c>
      <c r="AC25" s="16">
        <f>G25+H25+I25+J25</f>
        <v>302194.76490789442</v>
      </c>
      <c r="AD25" s="17">
        <f>K25+L25+M25+N25</f>
        <v>257278.2</v>
      </c>
      <c r="AE25" s="17">
        <f>O25+P25+Q25+R25</f>
        <v>61090.5</v>
      </c>
      <c r="AF25" s="23">
        <f t="shared" si="5"/>
        <v>933929.83000000007</v>
      </c>
      <c r="AH25" s="14" t="s">
        <v>5</v>
      </c>
      <c r="AI25" s="24" t="s">
        <v>399</v>
      </c>
      <c r="AJ25" s="151">
        <f t="shared" si="6"/>
        <v>60.413229010999999</v>
      </c>
      <c r="AK25" s="151">
        <f t="shared" si="22"/>
        <v>302.19476490789441</v>
      </c>
      <c r="AL25" s="151">
        <f t="shared" si="23"/>
        <v>257.27820000000003</v>
      </c>
      <c r="AM25" s="151">
        <f t="shared" si="24"/>
        <v>61.090499999999999</v>
      </c>
      <c r="AN25" s="153">
        <f t="shared" si="25"/>
        <v>933.92983000000004</v>
      </c>
    </row>
    <row r="26" spans="1:40" ht="18" customHeight="1" x14ac:dyDescent="0.25">
      <c r="A26" s="14" t="s">
        <v>6</v>
      </c>
      <c r="B26" s="24" t="s">
        <v>216</v>
      </c>
      <c r="C26" s="16">
        <v>12721</v>
      </c>
      <c r="D26" s="16">
        <v>43630</v>
      </c>
      <c r="E26" s="16">
        <v>2308.0290110000001</v>
      </c>
      <c r="F26" s="16">
        <v>1754.2</v>
      </c>
      <c r="G26" s="16">
        <v>449.9</v>
      </c>
      <c r="H26" s="16">
        <v>4059</v>
      </c>
      <c r="I26" s="16">
        <v>241504.86490789446</v>
      </c>
      <c r="J26" s="17">
        <v>56181</v>
      </c>
      <c r="K26" s="16">
        <v>133531.20000000001</v>
      </c>
      <c r="L26" s="16">
        <v>0</v>
      </c>
      <c r="M26" s="16">
        <v>122179</v>
      </c>
      <c r="N26" s="17">
        <v>1568</v>
      </c>
      <c r="O26" s="16">
        <v>122.39999999999999</v>
      </c>
      <c r="P26" s="16">
        <v>3097</v>
      </c>
      <c r="Q26" s="16">
        <v>1295.0999999999999</v>
      </c>
      <c r="R26" s="17">
        <v>56576</v>
      </c>
      <c r="S26" s="17">
        <v>1966.52</v>
      </c>
      <c r="T26" s="16">
        <v>826722.81</v>
      </c>
      <c r="U26" s="16">
        <v>1439.5</v>
      </c>
      <c r="V26" s="58">
        <v>103801.00000000001</v>
      </c>
      <c r="W26" s="16">
        <v>627.89</v>
      </c>
      <c r="X26" s="25">
        <v>101160.95</v>
      </c>
      <c r="Z26" s="14" t="s">
        <v>6</v>
      </c>
      <c r="AA26" s="24" t="s">
        <v>216</v>
      </c>
      <c r="AB26" s="16">
        <f>C26+D26+E26+F26</f>
        <v>60413.229010999996</v>
      </c>
      <c r="AC26" s="16">
        <f>G26+H26+I26+J26</f>
        <v>302194.76490789442</v>
      </c>
      <c r="AD26" s="17">
        <f>K26+L26+M26+N26</f>
        <v>257278.2</v>
      </c>
      <c r="AE26" s="17">
        <f>O26+P26+Q26+R26</f>
        <v>61090.5</v>
      </c>
      <c r="AF26" s="23">
        <f t="shared" si="5"/>
        <v>933929.83000000007</v>
      </c>
      <c r="AH26" s="14" t="s">
        <v>6</v>
      </c>
      <c r="AI26" s="24" t="s">
        <v>216</v>
      </c>
      <c r="AJ26" s="151">
        <f t="shared" si="6"/>
        <v>60.413229010999999</v>
      </c>
      <c r="AK26" s="151">
        <f t="shared" si="22"/>
        <v>302.19476490789441</v>
      </c>
      <c r="AL26" s="151">
        <f t="shared" si="23"/>
        <v>257.27820000000003</v>
      </c>
      <c r="AM26" s="151">
        <f t="shared" si="24"/>
        <v>61.090499999999999</v>
      </c>
      <c r="AN26" s="153">
        <f t="shared" si="25"/>
        <v>933.92983000000004</v>
      </c>
    </row>
    <row r="27" spans="1:40" ht="18" customHeight="1" x14ac:dyDescent="0.25">
      <c r="A27" s="14" t="s">
        <v>7</v>
      </c>
      <c r="B27" s="24" t="s">
        <v>224</v>
      </c>
      <c r="C27" s="26" t="s">
        <v>381</v>
      </c>
      <c r="D27" s="26" t="s">
        <v>381</v>
      </c>
      <c r="E27" s="26" t="s">
        <v>381</v>
      </c>
      <c r="F27" s="26" t="s">
        <v>381</v>
      </c>
      <c r="G27" s="26" t="s">
        <v>381</v>
      </c>
      <c r="H27" s="26" t="s">
        <v>381</v>
      </c>
      <c r="I27" s="26" t="s">
        <v>381</v>
      </c>
      <c r="J27" s="27" t="s">
        <v>381</v>
      </c>
      <c r="K27" s="26" t="s">
        <v>381</v>
      </c>
      <c r="L27" s="26" t="s">
        <v>381</v>
      </c>
      <c r="M27" s="26" t="s">
        <v>381</v>
      </c>
      <c r="N27" s="27" t="s">
        <v>381</v>
      </c>
      <c r="O27" s="26" t="s">
        <v>381</v>
      </c>
      <c r="P27" s="26" t="s">
        <v>381</v>
      </c>
      <c r="Q27" s="26" t="s">
        <v>381</v>
      </c>
      <c r="R27" s="27" t="s">
        <v>381</v>
      </c>
      <c r="S27" s="27" t="s">
        <v>381</v>
      </c>
      <c r="T27" s="26" t="s">
        <v>381</v>
      </c>
      <c r="U27" s="26" t="s">
        <v>381</v>
      </c>
      <c r="V27" s="194" t="s">
        <v>381</v>
      </c>
      <c r="W27" s="26" t="s">
        <v>381</v>
      </c>
      <c r="X27" s="28" t="s">
        <v>381</v>
      </c>
      <c r="Z27" s="14" t="s">
        <v>7</v>
      </c>
      <c r="AA27" s="24" t="s">
        <v>224</v>
      </c>
      <c r="AB27" s="16">
        <v>0</v>
      </c>
      <c r="AC27" s="16">
        <v>0</v>
      </c>
      <c r="AD27" s="17">
        <v>0</v>
      </c>
      <c r="AE27" s="17">
        <v>0</v>
      </c>
      <c r="AF27" s="25">
        <v>0</v>
      </c>
      <c r="AH27" s="14" t="s">
        <v>7</v>
      </c>
      <c r="AI27" s="24" t="s">
        <v>224</v>
      </c>
      <c r="AJ27" s="151">
        <f t="shared" si="6"/>
        <v>0</v>
      </c>
      <c r="AK27" s="151">
        <f t="shared" si="22"/>
        <v>0</v>
      </c>
      <c r="AL27" s="151">
        <f t="shared" si="23"/>
        <v>0</v>
      </c>
      <c r="AM27" s="151">
        <f t="shared" si="24"/>
        <v>0</v>
      </c>
      <c r="AN27" s="153">
        <f t="shared" si="25"/>
        <v>0</v>
      </c>
    </row>
    <row r="28" spans="1:40" ht="18" customHeight="1" x14ac:dyDescent="0.25">
      <c r="A28" s="14" t="s">
        <v>8</v>
      </c>
      <c r="B28" s="24" t="s">
        <v>218</v>
      </c>
      <c r="C28" s="26" t="s">
        <v>381</v>
      </c>
      <c r="D28" s="26" t="s">
        <v>381</v>
      </c>
      <c r="E28" s="26" t="s">
        <v>381</v>
      </c>
      <c r="F28" s="26" t="s">
        <v>381</v>
      </c>
      <c r="G28" s="26" t="s">
        <v>381</v>
      </c>
      <c r="H28" s="26" t="s">
        <v>381</v>
      </c>
      <c r="I28" s="26" t="s">
        <v>381</v>
      </c>
      <c r="J28" s="27" t="s">
        <v>381</v>
      </c>
      <c r="K28" s="26" t="s">
        <v>381</v>
      </c>
      <c r="L28" s="26" t="s">
        <v>381</v>
      </c>
      <c r="M28" s="26" t="s">
        <v>381</v>
      </c>
      <c r="N28" s="27" t="s">
        <v>381</v>
      </c>
      <c r="O28" s="26" t="s">
        <v>381</v>
      </c>
      <c r="P28" s="26" t="s">
        <v>381</v>
      </c>
      <c r="Q28" s="26" t="s">
        <v>381</v>
      </c>
      <c r="R28" s="27" t="s">
        <v>381</v>
      </c>
      <c r="S28" s="27" t="s">
        <v>381</v>
      </c>
      <c r="T28" s="26" t="s">
        <v>381</v>
      </c>
      <c r="U28" s="26" t="s">
        <v>381</v>
      </c>
      <c r="V28" s="194" t="s">
        <v>381</v>
      </c>
      <c r="W28" s="26" t="s">
        <v>381</v>
      </c>
      <c r="X28" s="28" t="s">
        <v>381</v>
      </c>
      <c r="Z28" s="14" t="s">
        <v>8</v>
      </c>
      <c r="AA28" s="24" t="s">
        <v>218</v>
      </c>
      <c r="AB28" s="16">
        <v>0</v>
      </c>
      <c r="AC28" s="16">
        <v>0</v>
      </c>
      <c r="AD28" s="17">
        <v>0</v>
      </c>
      <c r="AE28" s="17">
        <v>0</v>
      </c>
      <c r="AF28" s="25">
        <v>0</v>
      </c>
      <c r="AH28" s="14" t="s">
        <v>8</v>
      </c>
      <c r="AI28" s="24" t="s">
        <v>218</v>
      </c>
      <c r="AJ28" s="151">
        <f t="shared" si="6"/>
        <v>0</v>
      </c>
      <c r="AK28" s="151">
        <f t="shared" si="22"/>
        <v>0</v>
      </c>
      <c r="AL28" s="151">
        <f t="shared" si="23"/>
        <v>0</v>
      </c>
      <c r="AM28" s="151">
        <f t="shared" si="24"/>
        <v>0</v>
      </c>
      <c r="AN28" s="153">
        <f t="shared" si="25"/>
        <v>0</v>
      </c>
    </row>
    <row r="29" spans="1:40" ht="18" customHeight="1" x14ac:dyDescent="0.25">
      <c r="A29" s="14" t="s">
        <v>9</v>
      </c>
      <c r="B29" s="24" t="s">
        <v>225</v>
      </c>
      <c r="C29" s="26" t="s">
        <v>381</v>
      </c>
      <c r="D29" s="26" t="s">
        <v>381</v>
      </c>
      <c r="E29" s="26" t="s">
        <v>381</v>
      </c>
      <c r="F29" s="26" t="s">
        <v>381</v>
      </c>
      <c r="G29" s="26" t="s">
        <v>381</v>
      </c>
      <c r="H29" s="26" t="s">
        <v>381</v>
      </c>
      <c r="I29" s="26" t="s">
        <v>381</v>
      </c>
      <c r="J29" s="27" t="s">
        <v>381</v>
      </c>
      <c r="K29" s="26" t="s">
        <v>381</v>
      </c>
      <c r="L29" s="26" t="s">
        <v>381</v>
      </c>
      <c r="M29" s="26" t="s">
        <v>381</v>
      </c>
      <c r="N29" s="27" t="s">
        <v>381</v>
      </c>
      <c r="O29" s="26" t="s">
        <v>381</v>
      </c>
      <c r="P29" s="26" t="s">
        <v>381</v>
      </c>
      <c r="Q29" s="26" t="s">
        <v>381</v>
      </c>
      <c r="R29" s="27" t="s">
        <v>381</v>
      </c>
      <c r="S29" s="27" t="s">
        <v>381</v>
      </c>
      <c r="T29" s="26" t="s">
        <v>381</v>
      </c>
      <c r="U29" s="26" t="s">
        <v>381</v>
      </c>
      <c r="V29" s="194" t="s">
        <v>381</v>
      </c>
      <c r="W29" s="26" t="s">
        <v>381</v>
      </c>
      <c r="X29" s="28" t="s">
        <v>381</v>
      </c>
      <c r="Z29" s="14" t="s">
        <v>9</v>
      </c>
      <c r="AA29" s="24" t="s">
        <v>225</v>
      </c>
      <c r="AB29" s="16">
        <v>0</v>
      </c>
      <c r="AC29" s="16">
        <v>0</v>
      </c>
      <c r="AD29" s="17">
        <v>0</v>
      </c>
      <c r="AE29" s="17">
        <v>0</v>
      </c>
      <c r="AF29" s="25">
        <v>0</v>
      </c>
      <c r="AH29" s="14" t="s">
        <v>9</v>
      </c>
      <c r="AI29" s="24" t="s">
        <v>225</v>
      </c>
      <c r="AJ29" s="151">
        <f t="shared" si="6"/>
        <v>0</v>
      </c>
      <c r="AK29" s="151">
        <f t="shared" si="22"/>
        <v>0</v>
      </c>
      <c r="AL29" s="151">
        <f t="shared" si="23"/>
        <v>0</v>
      </c>
      <c r="AM29" s="151">
        <f t="shared" si="24"/>
        <v>0</v>
      </c>
      <c r="AN29" s="153">
        <f t="shared" si="25"/>
        <v>0</v>
      </c>
    </row>
    <row r="30" spans="1:40" ht="18" customHeight="1" x14ac:dyDescent="0.25">
      <c r="A30" s="14">
        <v>31</v>
      </c>
      <c r="B30" s="33" t="s">
        <v>400</v>
      </c>
      <c r="C30" s="21">
        <f t="shared" ref="C30:N30" si="30">C20-C25</f>
        <v>1427438.1668</v>
      </c>
      <c r="D30" s="21">
        <f t="shared" si="30"/>
        <v>3190179.8003199999</v>
      </c>
      <c r="E30" s="21">
        <f t="shared" si="30"/>
        <v>2823922.0038690008</v>
      </c>
      <c r="F30" s="21">
        <f t="shared" si="30"/>
        <v>5571906.7785600005</v>
      </c>
      <c r="G30" s="21">
        <f t="shared" si="30"/>
        <v>2814002.1935990001</v>
      </c>
      <c r="H30" s="21">
        <f t="shared" si="30"/>
        <v>3621845</v>
      </c>
      <c r="I30" s="21">
        <f t="shared" si="30"/>
        <v>2517727.1155221057</v>
      </c>
      <c r="J30" s="22">
        <f t="shared" si="30"/>
        <v>3547398.9028159999</v>
      </c>
      <c r="K30" s="21">
        <f t="shared" si="30"/>
        <v>1452641.998835</v>
      </c>
      <c r="L30" s="21">
        <f t="shared" si="30"/>
        <v>1642272.4598599998</v>
      </c>
      <c r="M30" s="21">
        <f t="shared" si="30"/>
        <v>2874141.5252149999</v>
      </c>
      <c r="N30" s="22">
        <f t="shared" si="30"/>
        <v>3850037.7199999997</v>
      </c>
      <c r="O30" s="21">
        <f t="shared" ref="O30:R30" si="31">O20-O25</f>
        <v>844426.71895000001</v>
      </c>
      <c r="P30" s="21">
        <f t="shared" si="31"/>
        <v>1715401.67029</v>
      </c>
      <c r="Q30" s="21">
        <f t="shared" si="31"/>
        <v>3690407.6672300003</v>
      </c>
      <c r="R30" s="22">
        <f t="shared" si="31"/>
        <v>4811228.91</v>
      </c>
      <c r="S30" s="22">
        <f t="shared" ref="S30:U30" si="32">S20-S25</f>
        <v>843773.71</v>
      </c>
      <c r="T30" s="21">
        <f t="shared" si="32"/>
        <v>851630.89363999991</v>
      </c>
      <c r="U30" s="21">
        <f t="shared" si="32"/>
        <v>1697892.8156929999</v>
      </c>
      <c r="V30" s="210">
        <f t="shared" ref="V30:X30" si="33">V20-V25</f>
        <v>5137310.3563449997</v>
      </c>
      <c r="W30" s="21">
        <f t="shared" si="33"/>
        <v>996854.59680549998</v>
      </c>
      <c r="X30" s="23">
        <f t="shared" si="33"/>
        <v>1455347.775752</v>
      </c>
      <c r="Z30" s="14">
        <v>31</v>
      </c>
      <c r="AA30" s="33" t="s">
        <v>400</v>
      </c>
      <c r="AB30" s="21">
        <f>C30+D30+E30+F30</f>
        <v>13013446.749549001</v>
      </c>
      <c r="AC30" s="21">
        <f>G30+H30+I30+J30</f>
        <v>12500973.211937105</v>
      </c>
      <c r="AD30" s="22">
        <f>K30+L30+M30+N30</f>
        <v>9819093.7039100006</v>
      </c>
      <c r="AE30" s="22">
        <f t="shared" ref="AE30:AE38" si="34">O30+P30+Q30+R30</f>
        <v>11061464.966469999</v>
      </c>
      <c r="AF30" s="23">
        <f t="shared" si="5"/>
        <v>8530607.7756779995</v>
      </c>
      <c r="AH30" s="14">
        <v>31</v>
      </c>
      <c r="AI30" s="33" t="s">
        <v>400</v>
      </c>
      <c r="AJ30" s="151">
        <f t="shared" si="6"/>
        <v>13013.446749549001</v>
      </c>
      <c r="AK30" s="151">
        <f t="shared" si="22"/>
        <v>12500.973211937106</v>
      </c>
      <c r="AL30" s="151">
        <f t="shared" si="23"/>
        <v>9819.0937039100008</v>
      </c>
      <c r="AM30" s="151">
        <f t="shared" si="24"/>
        <v>11061.464966469999</v>
      </c>
      <c r="AN30" s="153">
        <f t="shared" si="25"/>
        <v>8530.6077756779996</v>
      </c>
    </row>
    <row r="31" spans="1:40" s="3" customFormat="1" ht="18" customHeight="1" x14ac:dyDescent="0.25">
      <c r="A31" s="34" t="s">
        <v>3</v>
      </c>
      <c r="B31" s="35" t="s">
        <v>226</v>
      </c>
      <c r="C31" s="30">
        <f>C18-C30</f>
        <v>-422235.42488000053</v>
      </c>
      <c r="D31" s="30">
        <f t="shared" ref="D31:N31" si="35">D18-D30</f>
        <v>-1845307.6412799996</v>
      </c>
      <c r="E31" s="30">
        <f t="shared" si="35"/>
        <v>-2187942.7828470962</v>
      </c>
      <c r="F31" s="30">
        <f t="shared" si="35"/>
        <v>-2995091.1311999997</v>
      </c>
      <c r="G31" s="30">
        <f t="shared" si="35"/>
        <v>-1402581.0629419992</v>
      </c>
      <c r="H31" s="30">
        <f t="shared" si="35"/>
        <v>-2144286.1999999993</v>
      </c>
      <c r="I31" s="30">
        <f t="shared" si="35"/>
        <v>-2100592.4292899999</v>
      </c>
      <c r="J31" s="31">
        <f t="shared" si="35"/>
        <v>-857737.9599999995</v>
      </c>
      <c r="K31" s="30">
        <f t="shared" si="35"/>
        <v>244070.28865999938</v>
      </c>
      <c r="L31" s="30">
        <f t="shared" si="35"/>
        <v>293808.06700111087</v>
      </c>
      <c r="M31" s="30">
        <f t="shared" si="35"/>
        <v>-2800242.2625249997</v>
      </c>
      <c r="N31" s="31">
        <f t="shared" si="35"/>
        <v>-2463512.7800000003</v>
      </c>
      <c r="O31" s="30">
        <f t="shared" ref="O31:R31" si="36">O18-O30</f>
        <v>-170626.49754999985</v>
      </c>
      <c r="P31" s="30">
        <f t="shared" si="36"/>
        <v>-1073727.2856700004</v>
      </c>
      <c r="Q31" s="30">
        <f t="shared" si="36"/>
        <v>-2996886.2345871129</v>
      </c>
      <c r="R31" s="31">
        <f t="shared" si="36"/>
        <v>-4645701.4240000006</v>
      </c>
      <c r="S31" s="31">
        <f t="shared" ref="S31:U31" si="37">S18-S30</f>
        <v>1139872.3449999997</v>
      </c>
      <c r="T31" s="30">
        <f t="shared" si="37"/>
        <v>-308839.10718000075</v>
      </c>
      <c r="U31" s="30">
        <f t="shared" si="37"/>
        <v>-310534.59542399878</v>
      </c>
      <c r="V31" s="212">
        <f t="shared" ref="V31:X31" si="38">V18-V30</f>
        <v>-1615668.2476029983</v>
      </c>
      <c r="W31" s="30">
        <f t="shared" si="38"/>
        <v>1161745.1124055004</v>
      </c>
      <c r="X31" s="32">
        <f t="shared" si="38"/>
        <v>407991.91389900027</v>
      </c>
      <c r="Y31" s="36"/>
      <c r="Z31" s="34" t="s">
        <v>3</v>
      </c>
      <c r="AA31" s="35" t="s">
        <v>226</v>
      </c>
      <c r="AB31" s="21">
        <f>C31+D31+E31+F31</f>
        <v>-7450576.9802070959</v>
      </c>
      <c r="AC31" s="21">
        <f>G31+H31+I31+J31</f>
        <v>-6505197.6522319969</v>
      </c>
      <c r="AD31" s="22">
        <f>K31+L31+M31+N31</f>
        <v>-4725876.6868638899</v>
      </c>
      <c r="AE31" s="22">
        <f t="shared" si="34"/>
        <v>-8886941.4418071136</v>
      </c>
      <c r="AF31" s="23">
        <f t="shared" si="5"/>
        <v>-1095169.6052069981</v>
      </c>
      <c r="AG31" s="36"/>
      <c r="AH31" s="34" t="s">
        <v>3</v>
      </c>
      <c r="AI31" s="35" t="s">
        <v>226</v>
      </c>
      <c r="AJ31" s="151">
        <f t="shared" si="6"/>
        <v>-7450.5769802070954</v>
      </c>
      <c r="AK31" s="151">
        <f t="shared" si="22"/>
        <v>-6505.1976522319965</v>
      </c>
      <c r="AL31" s="151">
        <f t="shared" si="23"/>
        <v>-4725.8766868638895</v>
      </c>
      <c r="AM31" s="151">
        <f t="shared" si="24"/>
        <v>-8886.9414418071137</v>
      </c>
      <c r="AN31" s="153">
        <f t="shared" si="25"/>
        <v>-1095.1696052069981</v>
      </c>
    </row>
    <row r="32" spans="1:40" ht="26.1" customHeight="1" x14ac:dyDescent="0.25">
      <c r="A32" s="14"/>
      <c r="B32" s="33" t="s">
        <v>15</v>
      </c>
      <c r="C32" s="16"/>
      <c r="D32" s="16"/>
      <c r="E32" s="16"/>
      <c r="F32" s="16"/>
      <c r="G32" s="16"/>
      <c r="H32" s="16"/>
      <c r="I32" s="16"/>
      <c r="J32" s="17"/>
      <c r="K32" s="16"/>
      <c r="L32" s="16"/>
      <c r="M32" s="16"/>
      <c r="N32" s="17"/>
      <c r="O32" s="16"/>
      <c r="P32" s="16"/>
      <c r="Q32" s="16"/>
      <c r="R32" s="17"/>
      <c r="S32" s="17"/>
      <c r="T32" s="16"/>
      <c r="U32" s="16"/>
      <c r="V32" s="58"/>
      <c r="W32" s="16"/>
      <c r="X32" s="25"/>
      <c r="Z32" s="14"/>
      <c r="AA32" s="33" t="s">
        <v>15</v>
      </c>
      <c r="AB32" s="16"/>
      <c r="AC32" s="16"/>
      <c r="AD32" s="17" t="s">
        <v>384</v>
      </c>
      <c r="AE32" s="17" t="s">
        <v>384</v>
      </c>
      <c r="AF32" s="23" t="s">
        <v>384</v>
      </c>
      <c r="AH32" s="14"/>
      <c r="AI32" s="33" t="s">
        <v>15</v>
      </c>
      <c r="AJ32" s="151"/>
      <c r="AK32" s="151"/>
      <c r="AL32" s="151"/>
      <c r="AM32" s="151"/>
      <c r="AN32" s="153"/>
    </row>
    <row r="33" spans="1:40" s="3" customFormat="1" ht="18" customHeight="1" x14ac:dyDescent="0.25">
      <c r="A33" s="34">
        <v>32</v>
      </c>
      <c r="B33" s="37" t="s">
        <v>401</v>
      </c>
      <c r="C33" s="30">
        <f>C34+C35</f>
        <v>528065.4</v>
      </c>
      <c r="D33" s="30">
        <f t="shared" ref="D33:N33" si="39">D34+D35</f>
        <v>-1461989</v>
      </c>
      <c r="E33" s="30">
        <f t="shared" si="39"/>
        <v>471910</v>
      </c>
      <c r="F33" s="30">
        <f t="shared" si="39"/>
        <v>1711929.1</v>
      </c>
      <c r="G33" s="30">
        <f t="shared" si="39"/>
        <v>-1048531.7</v>
      </c>
      <c r="H33" s="30">
        <f t="shared" si="39"/>
        <v>-186458</v>
      </c>
      <c r="I33" s="30">
        <f t="shared" si="39"/>
        <v>-1808447</v>
      </c>
      <c r="J33" s="31">
        <f t="shared" si="39"/>
        <v>456044</v>
      </c>
      <c r="K33" s="30">
        <f t="shared" si="39"/>
        <v>1420816.04</v>
      </c>
      <c r="L33" s="30">
        <f t="shared" si="39"/>
        <v>1199750</v>
      </c>
      <c r="M33" s="30">
        <f t="shared" si="39"/>
        <v>-1974118</v>
      </c>
      <c r="N33" s="31">
        <f t="shared" si="39"/>
        <v>-857088.6</v>
      </c>
      <c r="O33" s="30">
        <f t="shared" ref="O33:R33" si="40">O34+O35</f>
        <v>848870.88</v>
      </c>
      <c r="P33" s="30">
        <f t="shared" si="40"/>
        <v>-1611604</v>
      </c>
      <c r="Q33" s="30">
        <f t="shared" si="40"/>
        <v>1426068</v>
      </c>
      <c r="R33" s="31">
        <f t="shared" si="40"/>
        <v>-2677269</v>
      </c>
      <c r="S33" s="31">
        <f t="shared" ref="S33:U33" si="41">S34+S35</f>
        <v>1235490</v>
      </c>
      <c r="T33" s="30">
        <f t="shared" si="41"/>
        <v>-979750.9</v>
      </c>
      <c r="U33" s="30">
        <f t="shared" si="41"/>
        <v>-250666</v>
      </c>
      <c r="V33" s="212">
        <f t="shared" ref="V33:X33" si="42">V34+V35</f>
        <v>-825669.16999999993</v>
      </c>
      <c r="W33" s="30">
        <f t="shared" si="42"/>
        <v>1554330</v>
      </c>
      <c r="X33" s="32">
        <f t="shared" si="42"/>
        <v>1525994</v>
      </c>
      <c r="Y33" s="36"/>
      <c r="Z33" s="34">
        <v>32</v>
      </c>
      <c r="AA33" s="37" t="s">
        <v>401</v>
      </c>
      <c r="AB33" s="21">
        <f t="shared" ref="AB33:AB38" si="43">C33+D33+E33+F33</f>
        <v>1249915.5</v>
      </c>
      <c r="AC33" s="21">
        <f t="shared" ref="AC33:AC38" si="44">G33+H33+I33+J33</f>
        <v>-2587392.7000000002</v>
      </c>
      <c r="AD33" s="22">
        <f t="shared" ref="AD33:AD38" si="45">K33+L33+M33+N33</f>
        <v>-210640.55999999994</v>
      </c>
      <c r="AE33" s="22">
        <f t="shared" si="34"/>
        <v>-2013934.12</v>
      </c>
      <c r="AF33" s="23">
        <f t="shared" si="5"/>
        <v>-820596.07</v>
      </c>
      <c r="AG33" s="36"/>
      <c r="AH33" s="34">
        <v>32</v>
      </c>
      <c r="AI33" s="37" t="s">
        <v>401</v>
      </c>
      <c r="AJ33" s="151">
        <f t="shared" si="6"/>
        <v>1249.9155000000001</v>
      </c>
      <c r="AK33" s="151">
        <f t="shared" si="22"/>
        <v>-2587.3927000000003</v>
      </c>
      <c r="AL33" s="151">
        <f t="shared" si="23"/>
        <v>-210.64055999999994</v>
      </c>
      <c r="AM33" s="151">
        <f t="shared" si="24"/>
        <v>-2013.9341200000001</v>
      </c>
      <c r="AN33" s="153">
        <f t="shared" si="25"/>
        <v>-820.59606999999994</v>
      </c>
    </row>
    <row r="34" spans="1:40" ht="18" customHeight="1" x14ac:dyDescent="0.25">
      <c r="A34" s="14">
        <v>321</v>
      </c>
      <c r="B34" s="24" t="s">
        <v>221</v>
      </c>
      <c r="C34" s="16">
        <v>528065.4</v>
      </c>
      <c r="D34" s="16">
        <v>-1461989</v>
      </c>
      <c r="E34" s="16">
        <v>471910</v>
      </c>
      <c r="F34" s="16">
        <v>1711929.1</v>
      </c>
      <c r="G34" s="16">
        <v>-1048531.7</v>
      </c>
      <c r="H34" s="16">
        <v>-186458</v>
      </c>
      <c r="I34" s="16">
        <v>-1808447</v>
      </c>
      <c r="J34" s="17">
        <v>456044</v>
      </c>
      <c r="K34" s="16">
        <v>1420816.04</v>
      </c>
      <c r="L34" s="16">
        <v>1199750</v>
      </c>
      <c r="M34" s="38">
        <v>-1974118</v>
      </c>
      <c r="N34" s="39">
        <v>-857088.6</v>
      </c>
      <c r="O34" s="38">
        <v>848870.88</v>
      </c>
      <c r="P34" s="38">
        <v>-1611604</v>
      </c>
      <c r="Q34" s="38">
        <v>1426068</v>
      </c>
      <c r="R34" s="39">
        <v>-2677269</v>
      </c>
      <c r="S34" s="39">
        <v>1235490</v>
      </c>
      <c r="T34" s="38">
        <v>-979750.9</v>
      </c>
      <c r="U34" s="38">
        <v>-250666</v>
      </c>
      <c r="V34" s="211">
        <v>-825669.16999999993</v>
      </c>
      <c r="W34" s="38">
        <v>1554330</v>
      </c>
      <c r="X34" s="29">
        <v>1525994</v>
      </c>
      <c r="Z34" s="14">
        <v>321</v>
      </c>
      <c r="AA34" s="24" t="s">
        <v>221</v>
      </c>
      <c r="AB34" s="16">
        <f t="shared" si="43"/>
        <v>1249915.5</v>
      </c>
      <c r="AC34" s="16">
        <f t="shared" si="44"/>
        <v>-2587392.7000000002</v>
      </c>
      <c r="AD34" s="17">
        <f t="shared" si="45"/>
        <v>-210640.55999999994</v>
      </c>
      <c r="AE34" s="17">
        <f t="shared" si="34"/>
        <v>-2013934.12</v>
      </c>
      <c r="AF34" s="25">
        <f t="shared" si="5"/>
        <v>-820596.07</v>
      </c>
      <c r="AH34" s="14">
        <v>321</v>
      </c>
      <c r="AI34" s="24" t="s">
        <v>221</v>
      </c>
      <c r="AJ34" s="151">
        <f t="shared" si="6"/>
        <v>1249.9155000000001</v>
      </c>
      <c r="AK34" s="151">
        <f t="shared" si="22"/>
        <v>-2587.3927000000003</v>
      </c>
      <c r="AL34" s="151">
        <f t="shared" si="23"/>
        <v>-210.64055999999994</v>
      </c>
      <c r="AM34" s="151">
        <f t="shared" si="24"/>
        <v>-2013.9341200000001</v>
      </c>
      <c r="AN34" s="153">
        <f t="shared" si="25"/>
        <v>-820.59606999999994</v>
      </c>
    </row>
    <row r="35" spans="1:40" ht="18" customHeight="1" x14ac:dyDescent="0.25">
      <c r="A35" s="14">
        <v>322</v>
      </c>
      <c r="B35" s="24" t="s">
        <v>220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7">
        <v>0</v>
      </c>
      <c r="K35" s="26">
        <v>0</v>
      </c>
      <c r="L35" s="26">
        <v>0</v>
      </c>
      <c r="M35" s="40">
        <v>0</v>
      </c>
      <c r="N35" s="41">
        <v>0</v>
      </c>
      <c r="O35" s="40">
        <v>0</v>
      </c>
      <c r="P35" s="40">
        <v>0</v>
      </c>
      <c r="Q35" s="40">
        <v>0</v>
      </c>
      <c r="R35" s="41">
        <v>0</v>
      </c>
      <c r="S35" s="41">
        <v>0</v>
      </c>
      <c r="T35" s="40">
        <v>0</v>
      </c>
      <c r="U35" s="40">
        <v>0</v>
      </c>
      <c r="V35" s="193">
        <v>0</v>
      </c>
      <c r="W35" s="40">
        <v>0</v>
      </c>
      <c r="X35" s="199">
        <v>0</v>
      </c>
      <c r="Z35" s="14">
        <v>322</v>
      </c>
      <c r="AA35" s="24" t="s">
        <v>220</v>
      </c>
      <c r="AB35" s="16">
        <f t="shared" si="43"/>
        <v>0</v>
      </c>
      <c r="AC35" s="16">
        <f t="shared" si="44"/>
        <v>0</v>
      </c>
      <c r="AD35" s="17">
        <f t="shared" si="45"/>
        <v>0</v>
      </c>
      <c r="AE35" s="17">
        <f t="shared" si="34"/>
        <v>0</v>
      </c>
      <c r="AF35" s="25">
        <f t="shared" si="5"/>
        <v>0</v>
      </c>
      <c r="AH35" s="14">
        <v>322</v>
      </c>
      <c r="AI35" s="24" t="s">
        <v>220</v>
      </c>
      <c r="AJ35" s="151">
        <f t="shared" si="6"/>
        <v>0</v>
      </c>
      <c r="AK35" s="151">
        <f t="shared" si="22"/>
        <v>0</v>
      </c>
      <c r="AL35" s="151">
        <f t="shared" si="23"/>
        <v>0</v>
      </c>
      <c r="AM35" s="151">
        <f t="shared" si="24"/>
        <v>0</v>
      </c>
      <c r="AN35" s="153">
        <f t="shared" si="25"/>
        <v>0</v>
      </c>
    </row>
    <row r="36" spans="1:40" s="3" customFormat="1" ht="18" customHeight="1" x14ac:dyDescent="0.25">
      <c r="A36" s="34">
        <v>33</v>
      </c>
      <c r="B36" s="37" t="s">
        <v>402</v>
      </c>
      <c r="C36" s="30">
        <f>C37+C38</f>
        <v>141399.92488000006</v>
      </c>
      <c r="D36" s="30">
        <f t="shared" ref="D36:N36" si="46">D37+D38</f>
        <v>1411323.1412799999</v>
      </c>
      <c r="E36" s="30">
        <f t="shared" si="46"/>
        <v>1794166</v>
      </c>
      <c r="F36" s="30">
        <f t="shared" si="46"/>
        <v>5170073.2970399996</v>
      </c>
      <c r="G36" s="30">
        <f t="shared" si="46"/>
        <v>368341.15294200019</v>
      </c>
      <c r="H36" s="30">
        <f t="shared" si="46"/>
        <v>1639931.2</v>
      </c>
      <c r="I36" s="30">
        <f t="shared" si="46"/>
        <v>509199.22928999993</v>
      </c>
      <c r="J36" s="31">
        <f t="shared" si="46"/>
        <v>1185371.8</v>
      </c>
      <c r="K36" s="30">
        <f t="shared" si="46"/>
        <v>1032119.3013399999</v>
      </c>
      <c r="L36" s="30">
        <f t="shared" si="46"/>
        <v>332929.12442999997</v>
      </c>
      <c r="M36" s="30">
        <f t="shared" si="46"/>
        <v>1457545.2625249997</v>
      </c>
      <c r="N36" s="31">
        <f t="shared" si="46"/>
        <v>1439760.8399999999</v>
      </c>
      <c r="O36" s="30">
        <f t="shared" ref="O36:R36" si="47">O37+O38</f>
        <v>1167747.25755</v>
      </c>
      <c r="P36" s="30">
        <f t="shared" si="47"/>
        <v>-471275.90433000028</v>
      </c>
      <c r="Q36" s="30">
        <f t="shared" si="47"/>
        <v>3764919.1022400004</v>
      </c>
      <c r="R36" s="31">
        <f t="shared" si="47"/>
        <v>2067226.9500000002</v>
      </c>
      <c r="S36" s="31">
        <f t="shared" ref="S36:U36" si="48">S37+S38</f>
        <v>2416.5100000000093</v>
      </c>
      <c r="T36" s="30">
        <f t="shared" si="48"/>
        <v>-669661.33782000002</v>
      </c>
      <c r="U36" s="30">
        <f t="shared" si="48"/>
        <v>229896.93542400002</v>
      </c>
      <c r="V36" s="212">
        <f t="shared" ref="V36:X36" si="49">V37+V38</f>
        <v>682933.16760300007</v>
      </c>
      <c r="W36" s="30">
        <f t="shared" si="49"/>
        <v>77198.827594499919</v>
      </c>
      <c r="X36" s="32">
        <f t="shared" si="49"/>
        <v>826639.22910100012</v>
      </c>
      <c r="Y36" s="36"/>
      <c r="Z36" s="34">
        <v>33</v>
      </c>
      <c r="AA36" s="37" t="s">
        <v>402</v>
      </c>
      <c r="AB36" s="21">
        <f t="shared" si="43"/>
        <v>8516962.3631999996</v>
      </c>
      <c r="AC36" s="21">
        <f t="shared" si="44"/>
        <v>3702843.3822320001</v>
      </c>
      <c r="AD36" s="22">
        <f t="shared" si="45"/>
        <v>4262354.5282949992</v>
      </c>
      <c r="AE36" s="22">
        <f t="shared" si="34"/>
        <v>6528617.40546</v>
      </c>
      <c r="AF36" s="23">
        <f t="shared" si="5"/>
        <v>245585.27520700009</v>
      </c>
      <c r="AG36" s="36"/>
      <c r="AH36" s="34">
        <v>33</v>
      </c>
      <c r="AI36" s="37" t="s">
        <v>402</v>
      </c>
      <c r="AJ36" s="151">
        <f t="shared" si="6"/>
        <v>8516.9623632000003</v>
      </c>
      <c r="AK36" s="151">
        <f t="shared" si="22"/>
        <v>3702.8433822320003</v>
      </c>
      <c r="AL36" s="151">
        <f t="shared" si="23"/>
        <v>4262.354528294999</v>
      </c>
      <c r="AM36" s="151">
        <f t="shared" si="24"/>
        <v>6528.6174054599996</v>
      </c>
      <c r="AN36" s="153">
        <f t="shared" si="25"/>
        <v>245.58527520700008</v>
      </c>
    </row>
    <row r="37" spans="1:40" ht="18" customHeight="1" x14ac:dyDescent="0.25">
      <c r="A37" s="14">
        <v>331</v>
      </c>
      <c r="B37" s="24" t="s">
        <v>221</v>
      </c>
      <c r="C37" s="16">
        <v>-18755</v>
      </c>
      <c r="D37" s="16">
        <v>-84245</v>
      </c>
      <c r="E37" s="16">
        <v>1014620</v>
      </c>
      <c r="F37" s="16">
        <v>415670</v>
      </c>
      <c r="G37" s="16">
        <v>-1136000</v>
      </c>
      <c r="H37" s="16">
        <v>654083</v>
      </c>
      <c r="I37" s="16">
        <v>-194676</v>
      </c>
      <c r="J37" s="17">
        <v>153149</v>
      </c>
      <c r="K37" s="16">
        <v>1218159</v>
      </c>
      <c r="L37" s="16">
        <v>230968</v>
      </c>
      <c r="M37" s="16">
        <v>-785302</v>
      </c>
      <c r="N37" s="17">
        <v>-611666.60000000009</v>
      </c>
      <c r="O37" s="16">
        <v>1239116</v>
      </c>
      <c r="P37" s="16">
        <v>-420690</v>
      </c>
      <c r="Q37" s="16">
        <v>2249262</v>
      </c>
      <c r="R37" s="17">
        <v>309704</v>
      </c>
      <c r="S37" s="17">
        <v>222783</v>
      </c>
      <c r="T37" s="16">
        <v>30033</v>
      </c>
      <c r="U37" s="16">
        <v>-555952</v>
      </c>
      <c r="V37" s="58">
        <v>911260</v>
      </c>
      <c r="W37" s="16">
        <v>203090</v>
      </c>
      <c r="X37" s="25">
        <v>453036.5</v>
      </c>
      <c r="Z37" s="14">
        <v>331</v>
      </c>
      <c r="AA37" s="24" t="s">
        <v>221</v>
      </c>
      <c r="AB37" s="16">
        <f t="shared" si="43"/>
        <v>1327290</v>
      </c>
      <c r="AC37" s="16">
        <f t="shared" si="44"/>
        <v>-523444</v>
      </c>
      <c r="AD37" s="17">
        <f t="shared" si="45"/>
        <v>52158.399999999907</v>
      </c>
      <c r="AE37" s="17">
        <f t="shared" si="34"/>
        <v>3377392</v>
      </c>
      <c r="AF37" s="25">
        <f t="shared" si="5"/>
        <v>608124</v>
      </c>
      <c r="AH37" s="14">
        <v>331</v>
      </c>
      <c r="AI37" s="24" t="s">
        <v>221</v>
      </c>
      <c r="AJ37" s="151">
        <f t="shared" si="6"/>
        <v>1327.29</v>
      </c>
      <c r="AK37" s="151">
        <f t="shared" si="22"/>
        <v>-523.44399999999996</v>
      </c>
      <c r="AL37" s="151">
        <f t="shared" si="23"/>
        <v>52.158399999999908</v>
      </c>
      <c r="AM37" s="151">
        <f t="shared" si="24"/>
        <v>3377.3919999999998</v>
      </c>
      <c r="AN37" s="153">
        <f t="shared" si="25"/>
        <v>608.12400000000002</v>
      </c>
    </row>
    <row r="38" spans="1:40" ht="18" customHeight="1" x14ac:dyDescent="0.25">
      <c r="A38" s="14">
        <v>332</v>
      </c>
      <c r="B38" s="24" t="s">
        <v>220</v>
      </c>
      <c r="C38" s="16">
        <v>160154.92488000006</v>
      </c>
      <c r="D38" s="16">
        <v>1495568.1412799999</v>
      </c>
      <c r="E38" s="16">
        <v>779546</v>
      </c>
      <c r="F38" s="16">
        <v>4754403.2970399996</v>
      </c>
      <c r="G38" s="16">
        <v>1504341.1529420002</v>
      </c>
      <c r="H38" s="16">
        <v>985848.2</v>
      </c>
      <c r="I38" s="16">
        <v>703875.22928999993</v>
      </c>
      <c r="J38" s="17">
        <v>1032222.8</v>
      </c>
      <c r="K38" s="16">
        <v>-186039.69866000011</v>
      </c>
      <c r="L38" s="16">
        <v>101961.12442999997</v>
      </c>
      <c r="M38" s="16">
        <v>2242847.2625249997</v>
      </c>
      <c r="N38" s="17">
        <v>2051427.44</v>
      </c>
      <c r="O38" s="16">
        <v>-71368.74245000002</v>
      </c>
      <c r="P38" s="16">
        <v>-50585.904330000281</v>
      </c>
      <c r="Q38" s="16">
        <v>1515657.1022400004</v>
      </c>
      <c r="R38" s="17">
        <v>1757522.9500000002</v>
      </c>
      <c r="S38" s="17">
        <v>-220366.49</v>
      </c>
      <c r="T38" s="16">
        <v>-699694.33782000002</v>
      </c>
      <c r="U38" s="16">
        <v>785848.93542400002</v>
      </c>
      <c r="V38" s="58">
        <v>-228326.83239699993</v>
      </c>
      <c r="W38" s="16">
        <v>-125891.17240550008</v>
      </c>
      <c r="X38" s="25">
        <v>373602.72910100012</v>
      </c>
      <c r="Z38" s="14">
        <v>332</v>
      </c>
      <c r="AA38" s="24" t="s">
        <v>220</v>
      </c>
      <c r="AB38" s="16">
        <f t="shared" si="43"/>
        <v>7189672.3631999996</v>
      </c>
      <c r="AC38" s="16">
        <f t="shared" si="44"/>
        <v>4226287.3822320001</v>
      </c>
      <c r="AD38" s="17">
        <f t="shared" si="45"/>
        <v>4210196.1282949988</v>
      </c>
      <c r="AE38" s="17">
        <f t="shared" si="34"/>
        <v>3151225.40546</v>
      </c>
      <c r="AF38" s="25">
        <f t="shared" si="5"/>
        <v>-362538.72479299991</v>
      </c>
      <c r="AH38" s="14">
        <v>332</v>
      </c>
      <c r="AI38" s="24" t="s">
        <v>220</v>
      </c>
      <c r="AJ38" s="151">
        <f t="shared" si="6"/>
        <v>7189.6723631999994</v>
      </c>
      <c r="AK38" s="151">
        <f t="shared" si="22"/>
        <v>4226.2873822319998</v>
      </c>
      <c r="AL38" s="151">
        <f t="shared" si="23"/>
        <v>4210.1961282949987</v>
      </c>
      <c r="AM38" s="151">
        <f t="shared" si="24"/>
        <v>3151.2254054599998</v>
      </c>
      <c r="AN38" s="153">
        <f t="shared" si="25"/>
        <v>-362.53872479299991</v>
      </c>
    </row>
    <row r="39" spans="1:40" ht="24.95" customHeight="1" x14ac:dyDescent="0.25">
      <c r="A39" s="14"/>
      <c r="B39" s="35" t="s">
        <v>222</v>
      </c>
      <c r="C39" s="16"/>
      <c r="D39" s="16"/>
      <c r="E39" s="16"/>
      <c r="F39" s="16"/>
      <c r="G39" s="16"/>
      <c r="H39" s="16"/>
      <c r="I39" s="16"/>
      <c r="J39" s="17"/>
      <c r="K39" s="16"/>
      <c r="L39" s="16"/>
      <c r="M39" s="16"/>
      <c r="N39" s="17"/>
      <c r="O39" s="16"/>
      <c r="P39" s="16"/>
      <c r="Q39" s="16"/>
      <c r="R39" s="17"/>
      <c r="S39" s="17"/>
      <c r="T39" s="16"/>
      <c r="U39" s="16"/>
      <c r="V39" s="58"/>
      <c r="W39" s="16"/>
      <c r="X39" s="25"/>
      <c r="Z39" s="14"/>
      <c r="AA39" s="35" t="s">
        <v>222</v>
      </c>
      <c r="AB39" s="16"/>
      <c r="AC39" s="16"/>
      <c r="AD39" s="17" t="s">
        <v>384</v>
      </c>
      <c r="AE39" s="17" t="s">
        <v>384</v>
      </c>
      <c r="AF39" s="23" t="s">
        <v>384</v>
      </c>
      <c r="AH39" s="14"/>
      <c r="AI39" s="35" t="s">
        <v>222</v>
      </c>
      <c r="AJ39" s="151"/>
      <c r="AK39" s="151"/>
      <c r="AL39" s="151"/>
      <c r="AM39" s="151"/>
      <c r="AN39" s="153"/>
    </row>
    <row r="40" spans="1:40" ht="26.1" customHeight="1" x14ac:dyDescent="0.25">
      <c r="A40" s="42"/>
      <c r="B40" s="43" t="s">
        <v>403</v>
      </c>
      <c r="C40" s="44">
        <f>C33-C36-C31</f>
        <v>808900.90000000049</v>
      </c>
      <c r="D40" s="44">
        <f t="shared" ref="D40:J40" si="50">D33-D36-D31</f>
        <v>-1028004.5000000005</v>
      </c>
      <c r="E40" s="44">
        <f t="shared" si="50"/>
        <v>865686.78284709621</v>
      </c>
      <c r="F40" s="44">
        <f t="shared" si="50"/>
        <v>-463053.06583999982</v>
      </c>
      <c r="G40" s="44">
        <f t="shared" si="50"/>
        <v>-14291.790000000969</v>
      </c>
      <c r="H40" s="44">
        <f t="shared" si="50"/>
        <v>317896.9999999993</v>
      </c>
      <c r="I40" s="44">
        <f t="shared" si="50"/>
        <v>-217053.80000000028</v>
      </c>
      <c r="J40" s="44">
        <f t="shared" si="50"/>
        <v>128410.15999999945</v>
      </c>
      <c r="K40" s="45">
        <f t="shared" ref="K40:M40" si="51">K33-K36-K31</f>
        <v>144626.45000000077</v>
      </c>
      <c r="L40" s="44">
        <f t="shared" si="51"/>
        <v>573012.80856888916</v>
      </c>
      <c r="M40" s="44">
        <f t="shared" si="51"/>
        <v>-631421</v>
      </c>
      <c r="N40" s="46">
        <f>N33-N36-N31</f>
        <v>166663.34000000032</v>
      </c>
      <c r="O40" s="44">
        <f t="shared" ref="O40:Q40" si="52">O33-O36-O31</f>
        <v>-148249.88000000012</v>
      </c>
      <c r="P40" s="44">
        <f t="shared" si="52"/>
        <v>-66600.809999999357</v>
      </c>
      <c r="Q40" s="44">
        <f t="shared" si="52"/>
        <v>658035.13234711252</v>
      </c>
      <c r="R40" s="46">
        <f>R33-R36-R31</f>
        <v>-98794.525999999605</v>
      </c>
      <c r="S40" s="46">
        <f>S33-S36-S31</f>
        <v>93201.145000000251</v>
      </c>
      <c r="T40" s="44">
        <f>T33-T36-T31</f>
        <v>-1250.4549999992596</v>
      </c>
      <c r="U40" s="44">
        <f>U33-U36-U31</f>
        <v>-170028.34000000125</v>
      </c>
      <c r="V40" s="213">
        <f>V33-V36-V31</f>
        <v>107065.90999999829</v>
      </c>
      <c r="W40" s="44">
        <f t="shared" ref="W40:X40" si="53">W33-W36-W31</f>
        <v>315386.05999999959</v>
      </c>
      <c r="X40" s="221">
        <f t="shared" si="53"/>
        <v>291362.85699999961</v>
      </c>
      <c r="Z40" s="42"/>
      <c r="AA40" s="43" t="s">
        <v>403</v>
      </c>
      <c r="AB40" s="21">
        <f>C40+D40+E40+F40</f>
        <v>183530.11700709641</v>
      </c>
      <c r="AC40" s="21">
        <f>G40+H40+I40+J40</f>
        <v>214961.5699999975</v>
      </c>
      <c r="AD40" s="22">
        <f>K40+L40+M40+N40</f>
        <v>252881.59856889024</v>
      </c>
      <c r="AE40" s="22">
        <f>O40+P40+Q40+R40</f>
        <v>344389.91634711344</v>
      </c>
      <c r="AF40" s="23">
        <f t="shared" si="5"/>
        <v>28988.25999999803</v>
      </c>
      <c r="AH40" s="42"/>
      <c r="AI40" s="43" t="s">
        <v>403</v>
      </c>
      <c r="AJ40" s="151">
        <f t="shared" si="6"/>
        <v>183.53011700709641</v>
      </c>
      <c r="AK40" s="151">
        <f t="shared" si="22"/>
        <v>214.96156999999749</v>
      </c>
      <c r="AL40" s="151">
        <f t="shared" si="23"/>
        <v>252.88159856889024</v>
      </c>
      <c r="AM40" s="151">
        <f t="shared" si="24"/>
        <v>344.38991634711346</v>
      </c>
      <c r="AN40" s="153">
        <f t="shared" si="25"/>
        <v>28.988259999998029</v>
      </c>
    </row>
    <row r="41" spans="1:40" ht="26.25" thickBot="1" x14ac:dyDescent="0.3">
      <c r="A41" s="47"/>
      <c r="B41" s="48" t="s">
        <v>223</v>
      </c>
      <c r="C41" s="49"/>
      <c r="D41" s="49"/>
      <c r="E41" s="49"/>
      <c r="F41" s="49"/>
      <c r="G41" s="49"/>
      <c r="H41" s="49"/>
      <c r="I41" s="49"/>
      <c r="J41" s="50"/>
      <c r="K41" s="51"/>
      <c r="L41" s="49"/>
      <c r="M41" s="49"/>
      <c r="N41" s="50"/>
      <c r="O41" s="49"/>
      <c r="P41" s="49"/>
      <c r="Q41" s="49"/>
      <c r="R41" s="50"/>
      <c r="S41" s="50"/>
      <c r="T41" s="49"/>
      <c r="U41" s="49"/>
      <c r="V41" s="220"/>
      <c r="W41" s="49"/>
      <c r="X41" s="222"/>
      <c r="Z41" s="47"/>
      <c r="AA41" s="48" t="s">
        <v>223</v>
      </c>
      <c r="AB41" s="52"/>
      <c r="AC41" s="52"/>
      <c r="AD41" s="53"/>
      <c r="AE41" s="53"/>
      <c r="AF41" s="54"/>
      <c r="AH41" s="47"/>
      <c r="AI41" s="48" t="s">
        <v>223</v>
      </c>
      <c r="AJ41" s="159">
        <f t="shared" si="6"/>
        <v>0</v>
      </c>
      <c r="AK41" s="159">
        <f t="shared" si="22"/>
        <v>0</v>
      </c>
      <c r="AL41" s="159">
        <f t="shared" si="23"/>
        <v>0</v>
      </c>
      <c r="AM41" s="159">
        <f t="shared" si="24"/>
        <v>0</v>
      </c>
      <c r="AN41" s="161">
        <f t="shared" si="25"/>
        <v>0</v>
      </c>
    </row>
    <row r="42" spans="1:40" ht="15.75" thickBot="1" x14ac:dyDescent="0.3">
      <c r="A42" s="55"/>
      <c r="B42" s="56" t="s">
        <v>4</v>
      </c>
      <c r="C42" s="57"/>
      <c r="D42" s="57"/>
      <c r="E42" s="57"/>
      <c r="F42" s="57"/>
      <c r="G42" s="57"/>
      <c r="H42" s="57"/>
      <c r="I42" s="57"/>
      <c r="J42" s="57"/>
      <c r="K42" s="58"/>
      <c r="L42" s="57"/>
      <c r="M42" s="57"/>
      <c r="N42" s="57"/>
      <c r="O42" s="57"/>
      <c r="P42" s="57"/>
      <c r="Q42" s="57"/>
      <c r="R42" s="57"/>
      <c r="S42" s="59"/>
      <c r="T42" s="17"/>
      <c r="U42" s="17"/>
      <c r="V42" s="17"/>
      <c r="W42" s="58"/>
      <c r="X42" s="58"/>
      <c r="Z42" s="55"/>
      <c r="AA42" s="56"/>
      <c r="AH42" s="55"/>
      <c r="AI42" s="56"/>
    </row>
    <row r="43" spans="1:40" x14ac:dyDescent="0.25">
      <c r="A43" s="55"/>
      <c r="B43" s="60" t="s">
        <v>382</v>
      </c>
      <c r="C43" s="61">
        <v>140749000</v>
      </c>
      <c r="D43" s="61"/>
      <c r="E43" s="61"/>
      <c r="F43" s="61"/>
      <c r="G43" s="61">
        <v>152414000</v>
      </c>
      <c r="H43" s="61"/>
      <c r="I43" s="61"/>
      <c r="J43" s="62"/>
      <c r="K43" s="63">
        <v>164017000</v>
      </c>
      <c r="L43" s="64"/>
      <c r="M43" s="64"/>
      <c r="N43" s="65"/>
      <c r="O43" s="64">
        <v>177780000</v>
      </c>
      <c r="P43" s="64"/>
      <c r="Q43" s="64"/>
      <c r="R43" s="65"/>
      <c r="S43" s="65">
        <v>180243000</v>
      </c>
      <c r="T43" s="66"/>
      <c r="U43" s="66"/>
      <c r="V43" s="214"/>
      <c r="W43" s="215">
        <v>192145000</v>
      </c>
      <c r="X43" s="216"/>
      <c r="Z43" s="55"/>
      <c r="AA43" s="60" t="s">
        <v>382</v>
      </c>
      <c r="AB43" s="61">
        <v>140749000</v>
      </c>
      <c r="AC43" s="61">
        <v>152414000</v>
      </c>
      <c r="AD43" s="61">
        <v>164017000</v>
      </c>
      <c r="AE43" s="62">
        <v>177780000</v>
      </c>
      <c r="AF43" s="67">
        <v>180243000</v>
      </c>
      <c r="AH43" s="55"/>
      <c r="AI43" s="60" t="s">
        <v>382</v>
      </c>
      <c r="AJ43" s="225">
        <v>140749000</v>
      </c>
      <c r="AK43" s="225">
        <v>152414000</v>
      </c>
      <c r="AL43" s="225">
        <v>164017000</v>
      </c>
      <c r="AM43" s="225">
        <v>177780000</v>
      </c>
      <c r="AN43" s="226">
        <v>180243000</v>
      </c>
    </row>
    <row r="44" spans="1:40" s="3" customFormat="1" ht="15.75" thickBot="1" x14ac:dyDescent="0.3">
      <c r="A44" s="68"/>
      <c r="B44" s="69" t="s">
        <v>383</v>
      </c>
      <c r="C44" s="70">
        <f>C40/C43</f>
        <v>5.7471164981634003E-3</v>
      </c>
      <c r="D44" s="70">
        <f>D40/C43</f>
        <v>-7.3038138814485393E-3</v>
      </c>
      <c r="E44" s="70">
        <f>E40/C43</f>
        <v>6.1505714630093015E-3</v>
      </c>
      <c r="F44" s="70">
        <f>F40/C43</f>
        <v>-3.2899208224569966E-3</v>
      </c>
      <c r="G44" s="70">
        <f>G40/G43</f>
        <v>-9.3769535606971592E-5</v>
      </c>
      <c r="H44" s="70">
        <f>H40/G43</f>
        <v>2.0857467161809239E-3</v>
      </c>
      <c r="I44" s="70">
        <f>I40/G43</f>
        <v>-1.4241067093574099E-3</v>
      </c>
      <c r="J44" s="71">
        <f>J40/G43</f>
        <v>8.4250895587019209E-4</v>
      </c>
      <c r="K44" s="70">
        <f>K40/K43</f>
        <v>8.8177719382747375E-4</v>
      </c>
      <c r="L44" s="70">
        <f>L40/K43</f>
        <v>3.4936183966838143E-3</v>
      </c>
      <c r="M44" s="72">
        <f>M40/K43</f>
        <v>-3.8497289915069778E-3</v>
      </c>
      <c r="N44" s="73">
        <f>N40/K43</f>
        <v>1.0161345470286636E-3</v>
      </c>
      <c r="O44" s="70">
        <f>O40/O43</f>
        <v>-8.338951513106093E-4</v>
      </c>
      <c r="P44" s="70">
        <f>P40/O43</f>
        <v>-3.7462487343907838E-4</v>
      </c>
      <c r="Q44" s="70">
        <f>Q40/O43</f>
        <v>3.7014013519356087E-3</v>
      </c>
      <c r="R44" s="71">
        <f>R40/O43</f>
        <v>-5.5571226234671844E-4</v>
      </c>
      <c r="S44" s="71">
        <f>S40/S43</f>
        <v>5.1708607269075775E-4</v>
      </c>
      <c r="T44" s="70">
        <f>T40/S43</f>
        <v>-6.9376064535058759E-6</v>
      </c>
      <c r="U44" s="70">
        <f>U40/S43</f>
        <v>-9.4332839555489668E-4</v>
      </c>
      <c r="V44" s="223">
        <f>V40/S43</f>
        <v>5.940086993669562E-4</v>
      </c>
      <c r="W44" s="70">
        <f>W40/W43</f>
        <v>1.6413961331286247E-3</v>
      </c>
      <c r="X44" s="217">
        <f>X40/W43</f>
        <v>1.5163697051705724E-3</v>
      </c>
      <c r="Y44" s="36"/>
      <c r="Z44" s="68"/>
      <c r="AA44" s="74" t="s">
        <v>383</v>
      </c>
      <c r="AB44" s="75">
        <f>AB40/AB43</f>
        <v>1.3039532572671664E-3</v>
      </c>
      <c r="AC44" s="75">
        <f>AC40/AC43</f>
        <v>1.4103794270867343E-3</v>
      </c>
      <c r="AD44" s="75">
        <f>AD40/AD43</f>
        <v>1.5418011460329737E-3</v>
      </c>
      <c r="AE44" s="224">
        <f>AE40/AE43</f>
        <v>1.9371690648392027E-3</v>
      </c>
      <c r="AF44" s="75">
        <f>AF40/AF43</f>
        <v>1.6082877004931138E-4</v>
      </c>
      <c r="AG44" s="36"/>
      <c r="AH44" s="68"/>
      <c r="AI44" s="74" t="s">
        <v>383</v>
      </c>
      <c r="AJ44" s="227">
        <v>1.3039532572671664E-3</v>
      </c>
      <c r="AK44" s="227">
        <v>1.4103794270867343E-3</v>
      </c>
      <c r="AL44" s="227">
        <v>1.5418011460329737E-3</v>
      </c>
      <c r="AM44" s="227">
        <v>1.9371690648392027E-3</v>
      </c>
      <c r="AN44" s="228">
        <v>1.6082877004931138E-4</v>
      </c>
    </row>
    <row r="45" spans="1:40" x14ac:dyDescent="0.25">
      <c r="B45" s="77"/>
    </row>
    <row r="47" spans="1:40" x14ac:dyDescent="0.25">
      <c r="I47" s="79"/>
      <c r="J47" s="79"/>
      <c r="S47" s="80"/>
      <c r="T47" s="80"/>
      <c r="U47" s="80"/>
      <c r="V47" s="80"/>
      <c r="W47" s="80"/>
      <c r="X47" s="80"/>
      <c r="AB47" s="81"/>
    </row>
    <row r="48" spans="1:40" x14ac:dyDescent="0.25">
      <c r="C48" s="80"/>
      <c r="D48" s="80"/>
      <c r="E48" s="80"/>
      <c r="F48" s="80"/>
      <c r="G48" s="80"/>
      <c r="H48" s="80"/>
      <c r="I48" s="82"/>
      <c r="J48" s="82"/>
      <c r="K48" s="80"/>
      <c r="L48" s="80"/>
      <c r="M48" s="80"/>
      <c r="N48" s="80"/>
    </row>
    <row r="49" spans="3:10" x14ac:dyDescent="0.25">
      <c r="C49" s="81" t="s">
        <v>384</v>
      </c>
      <c r="I49" s="79"/>
      <c r="J49" s="79"/>
    </row>
    <row r="50" spans="3:10" x14ac:dyDescent="0.25">
      <c r="I50" s="79"/>
      <c r="J50" s="79"/>
    </row>
  </sheetData>
  <mergeCells count="20">
    <mergeCell ref="AF2:AF3"/>
    <mergeCell ref="A2:B3"/>
    <mergeCell ref="Q1:S1"/>
    <mergeCell ref="AE2:AE3"/>
    <mergeCell ref="AC1:AE1"/>
    <mergeCell ref="Z2:AA3"/>
    <mergeCell ref="I1:J1"/>
    <mergeCell ref="M1:N1"/>
    <mergeCell ref="AB2:AB3"/>
    <mergeCell ref="AC2:AC3"/>
    <mergeCell ref="AD2:AD3"/>
    <mergeCell ref="A1:F1"/>
    <mergeCell ref="T1:V1"/>
    <mergeCell ref="W1:X1"/>
    <mergeCell ref="AN2:AN3"/>
    <mergeCell ref="AH2:AI3"/>
    <mergeCell ref="AJ2:AJ3"/>
    <mergeCell ref="AK2:AK3"/>
    <mergeCell ref="AL2:AL3"/>
    <mergeCell ref="AM2:AM3"/>
  </mergeCells>
  <pageMargins left="0.7" right="0.7" top="0.65" bottom="0.5" header="0.3" footer="0.3"/>
  <pageSetup paperSize="5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B799-1797-4C13-A3FC-5AE86B7137F8}">
  <sheetPr>
    <tabColor theme="0"/>
  </sheetPr>
  <dimension ref="A1:AP79"/>
  <sheetViews>
    <sheetView topLeftCell="J1" zoomScale="130" zoomScaleNormal="130" workbookViewId="0">
      <selection activeCell="AJ19" sqref="AJ18:AJ19"/>
    </sheetView>
  </sheetViews>
  <sheetFormatPr defaultRowHeight="15" x14ac:dyDescent="0.25"/>
  <cols>
    <col min="1" max="1" width="5.5703125" style="36" customWidth="1"/>
    <col min="2" max="2" width="45.5703125" style="133" customWidth="1"/>
    <col min="3" max="24" width="11.5703125" style="11" customWidth="1"/>
    <col min="25" max="25" width="5.5703125" style="11" customWidth="1"/>
    <col min="26" max="26" width="5.5703125" style="36" customWidth="1"/>
    <col min="27" max="27" width="45.5703125" style="133" customWidth="1"/>
    <col min="28" max="32" width="12.5703125" style="11" customWidth="1"/>
    <col min="33" max="33" width="8.7109375" style="11"/>
    <col min="34" max="34" width="5.5703125" style="36" customWidth="1"/>
    <col min="35" max="35" width="45.5703125" style="133" customWidth="1"/>
    <col min="36" max="40" width="12.5703125" style="11" customWidth="1"/>
    <col min="41" max="42" width="8.7109375" style="11"/>
  </cols>
  <sheetData>
    <row r="1" spans="1:42" s="5" customFormat="1" ht="20.100000000000001" customHeight="1" thickBot="1" x14ac:dyDescent="0.3">
      <c r="A1" s="265" t="s">
        <v>395</v>
      </c>
      <c r="B1" s="265"/>
      <c r="C1" s="266"/>
      <c r="D1" s="266"/>
      <c r="E1" s="266"/>
      <c r="F1" s="266"/>
      <c r="G1" s="6"/>
      <c r="H1" s="6"/>
      <c r="I1" s="261"/>
      <c r="J1" s="261"/>
      <c r="K1" s="6"/>
      <c r="L1" s="6"/>
      <c r="M1" s="261" t="s">
        <v>384</v>
      </c>
      <c r="N1" s="261"/>
      <c r="O1" s="6"/>
      <c r="P1" s="6"/>
      <c r="Q1" s="84"/>
      <c r="R1" s="84"/>
      <c r="S1" s="85"/>
      <c r="T1" s="261"/>
      <c r="U1" s="261"/>
      <c r="V1" s="261"/>
      <c r="W1" s="261" t="s">
        <v>391</v>
      </c>
      <c r="X1" s="267"/>
      <c r="Y1" s="6"/>
      <c r="Z1" s="270" t="s">
        <v>396</v>
      </c>
      <c r="AA1" s="266"/>
      <c r="AB1" s="266"/>
      <c r="AC1" s="266"/>
      <c r="AD1" s="261" t="s">
        <v>391</v>
      </c>
      <c r="AE1" s="262"/>
      <c r="AF1" s="262"/>
      <c r="AG1" s="6"/>
      <c r="AH1" s="231" t="s">
        <v>396</v>
      </c>
      <c r="AI1" s="6"/>
      <c r="AJ1" s="6"/>
      <c r="AK1" s="6"/>
      <c r="AL1" s="6"/>
      <c r="AM1" s="6"/>
      <c r="AN1" s="8" t="s">
        <v>407</v>
      </c>
      <c r="AO1" s="6"/>
      <c r="AP1" s="6"/>
    </row>
    <row r="2" spans="1:42" s="3" customFormat="1" ht="14.1" customHeight="1" x14ac:dyDescent="0.25">
      <c r="A2" s="86"/>
      <c r="B2" s="268" t="s">
        <v>380</v>
      </c>
      <c r="C2" s="87">
        <v>2017</v>
      </c>
      <c r="D2" s="87">
        <v>2017</v>
      </c>
      <c r="E2" s="87">
        <v>2017</v>
      </c>
      <c r="F2" s="87">
        <v>2017</v>
      </c>
      <c r="G2" s="87">
        <v>2018</v>
      </c>
      <c r="H2" s="87">
        <v>2018</v>
      </c>
      <c r="I2" s="87">
        <v>2018</v>
      </c>
      <c r="J2" s="88">
        <v>2018</v>
      </c>
      <c r="K2" s="87">
        <v>2019</v>
      </c>
      <c r="L2" s="87">
        <v>2019</v>
      </c>
      <c r="M2" s="87">
        <v>2019</v>
      </c>
      <c r="N2" s="88">
        <v>2019</v>
      </c>
      <c r="O2" s="87">
        <v>2020</v>
      </c>
      <c r="P2" s="87">
        <v>2020</v>
      </c>
      <c r="Q2" s="87">
        <v>2020</v>
      </c>
      <c r="R2" s="88">
        <v>2020</v>
      </c>
      <c r="S2" s="88">
        <v>2021</v>
      </c>
      <c r="T2" s="87">
        <v>2021</v>
      </c>
      <c r="U2" s="87">
        <v>2021</v>
      </c>
      <c r="V2" s="87">
        <v>2021</v>
      </c>
      <c r="W2" s="87">
        <v>2022</v>
      </c>
      <c r="X2" s="195">
        <v>2022</v>
      </c>
      <c r="Y2" s="36"/>
      <c r="Z2" s="86"/>
      <c r="AA2" s="268" t="s">
        <v>380</v>
      </c>
      <c r="AB2" s="263">
        <v>2017</v>
      </c>
      <c r="AC2" s="263">
        <v>2018</v>
      </c>
      <c r="AD2" s="263">
        <v>2019</v>
      </c>
      <c r="AE2" s="263">
        <v>2020</v>
      </c>
      <c r="AF2" s="253">
        <v>2021</v>
      </c>
      <c r="AG2" s="36"/>
      <c r="AH2" s="86"/>
      <c r="AI2" s="268" t="s">
        <v>380</v>
      </c>
      <c r="AJ2" s="263">
        <v>2017</v>
      </c>
      <c r="AK2" s="263">
        <v>2018</v>
      </c>
      <c r="AL2" s="263">
        <v>2019</v>
      </c>
      <c r="AM2" s="263">
        <v>2020</v>
      </c>
      <c r="AN2" s="253">
        <v>2021</v>
      </c>
      <c r="AO2" s="36"/>
      <c r="AP2" s="36"/>
    </row>
    <row r="3" spans="1:42" s="3" customFormat="1" ht="14.1" customHeight="1" x14ac:dyDescent="0.25">
      <c r="A3" s="89"/>
      <c r="B3" s="269"/>
      <c r="C3" s="90" t="s">
        <v>313</v>
      </c>
      <c r="D3" s="90" t="s">
        <v>314</v>
      </c>
      <c r="E3" s="90" t="s">
        <v>315</v>
      </c>
      <c r="F3" s="90" t="s">
        <v>316</v>
      </c>
      <c r="G3" s="90" t="s">
        <v>313</v>
      </c>
      <c r="H3" s="90" t="s">
        <v>314</v>
      </c>
      <c r="I3" s="90" t="s">
        <v>315</v>
      </c>
      <c r="J3" s="91" t="s">
        <v>316</v>
      </c>
      <c r="K3" s="90" t="s">
        <v>313</v>
      </c>
      <c r="L3" s="90" t="s">
        <v>314</v>
      </c>
      <c r="M3" s="90" t="s">
        <v>315</v>
      </c>
      <c r="N3" s="91" t="s">
        <v>316</v>
      </c>
      <c r="O3" s="90" t="s">
        <v>313</v>
      </c>
      <c r="P3" s="90" t="s">
        <v>314</v>
      </c>
      <c r="Q3" s="90" t="s">
        <v>315</v>
      </c>
      <c r="R3" s="91" t="s">
        <v>316</v>
      </c>
      <c r="S3" s="91" t="s">
        <v>313</v>
      </c>
      <c r="T3" s="90" t="s">
        <v>314</v>
      </c>
      <c r="U3" s="90" t="s">
        <v>315</v>
      </c>
      <c r="V3" s="90" t="s">
        <v>316</v>
      </c>
      <c r="W3" s="90" t="s">
        <v>313</v>
      </c>
      <c r="X3" s="196" t="s">
        <v>314</v>
      </c>
      <c r="Y3" s="36"/>
      <c r="Z3" s="89"/>
      <c r="AA3" s="269"/>
      <c r="AB3" s="264"/>
      <c r="AC3" s="264"/>
      <c r="AD3" s="264"/>
      <c r="AE3" s="264"/>
      <c r="AF3" s="254"/>
      <c r="AG3" s="36"/>
      <c r="AH3" s="89"/>
      <c r="AI3" s="269"/>
      <c r="AJ3" s="264"/>
      <c r="AK3" s="264"/>
      <c r="AL3" s="264"/>
      <c r="AM3" s="264"/>
      <c r="AN3" s="254"/>
      <c r="AO3" s="36"/>
      <c r="AP3" s="36"/>
    </row>
    <row r="4" spans="1:42" s="1" customFormat="1" ht="18" customHeight="1" x14ac:dyDescent="0.25">
      <c r="A4" s="92" t="s">
        <v>133</v>
      </c>
      <c r="B4" s="93" t="s">
        <v>227</v>
      </c>
      <c r="C4" s="94">
        <f t="shared" ref="C4:N4" si="0">C5+C39+C49+C59</f>
        <v>4548381.1419199994</v>
      </c>
      <c r="D4" s="94">
        <f t="shared" si="0"/>
        <v>5743249.7590399999</v>
      </c>
      <c r="E4" s="94">
        <f t="shared" si="0"/>
        <v>5402124.2210219037</v>
      </c>
      <c r="F4" s="94">
        <f t="shared" si="0"/>
        <v>7231256.6473600008</v>
      </c>
      <c r="G4" s="94">
        <f t="shared" si="0"/>
        <v>5200949.8406570004</v>
      </c>
      <c r="H4" s="94">
        <f t="shared" si="0"/>
        <v>5930410.7999999998</v>
      </c>
      <c r="I4" s="94">
        <f t="shared" si="0"/>
        <v>4876056.8862321051</v>
      </c>
      <c r="J4" s="95">
        <f t="shared" si="0"/>
        <v>8750924.0728159994</v>
      </c>
      <c r="K4" s="94">
        <f t="shared" si="0"/>
        <v>5992054.3474949989</v>
      </c>
      <c r="L4" s="94">
        <f t="shared" si="0"/>
        <v>6279311.1868611109</v>
      </c>
      <c r="M4" s="94">
        <f t="shared" si="0"/>
        <v>4937444.2626900002</v>
      </c>
      <c r="N4" s="95">
        <f t="shared" si="0"/>
        <v>8131715.5800000001</v>
      </c>
      <c r="O4" s="94">
        <f t="shared" ref="O4:R4" si="1">O5+O39+O49+O59</f>
        <v>4710592.4214000003</v>
      </c>
      <c r="P4" s="94">
        <f t="shared" si="1"/>
        <v>4894441.6746199997</v>
      </c>
      <c r="Q4" s="94">
        <f t="shared" si="1"/>
        <v>5444976.8837540001</v>
      </c>
      <c r="R4" s="95">
        <f t="shared" si="1"/>
        <v>6780847.4859999996</v>
      </c>
      <c r="S4" s="95">
        <f t="shared" ref="S4:U4" si="2">S5+S39+S49+S59</f>
        <v>5343420.6150000002</v>
      </c>
      <c r="T4" s="94">
        <f t="shared" ref="T4" si="3">T5+T39+T49+T59</f>
        <v>5578712.8964599995</v>
      </c>
      <c r="U4" s="94">
        <f t="shared" si="2"/>
        <v>5644517.7202690011</v>
      </c>
      <c r="V4" s="94">
        <f t="shared" ref="V4:X4" si="4">V5+V39+V49+V59</f>
        <v>10519935.838742001</v>
      </c>
      <c r="W4" s="94">
        <f t="shared" si="4"/>
        <v>6099117.5792110004</v>
      </c>
      <c r="X4" s="197">
        <f t="shared" si="4"/>
        <v>7284853.3896510005</v>
      </c>
      <c r="Y4" s="96"/>
      <c r="Z4" s="92" t="s">
        <v>133</v>
      </c>
      <c r="AA4" s="93" t="s">
        <v>227</v>
      </c>
      <c r="AB4" s="97">
        <f>C4+D4+E4+F4</f>
        <v>22925011.769341901</v>
      </c>
      <c r="AC4" s="97">
        <f>G4+H4+I4+J4</f>
        <v>24758341.599705104</v>
      </c>
      <c r="AD4" s="98">
        <f>K4+L4+M4+N4</f>
        <v>25340525.377046108</v>
      </c>
      <c r="AE4" s="98">
        <f>O4+P4+Q4+R4</f>
        <v>21830858.465774</v>
      </c>
      <c r="AF4" s="99">
        <f>S4+T4+U4+V4</f>
        <v>27086587.070471004</v>
      </c>
      <c r="AG4" s="96"/>
      <c r="AH4" s="92" t="s">
        <v>133</v>
      </c>
      <c r="AI4" s="93" t="s">
        <v>227</v>
      </c>
      <c r="AJ4" s="232">
        <f>AB4/1000</f>
        <v>22925.011769341902</v>
      </c>
      <c r="AK4" s="232">
        <f t="shared" ref="AK4:AN19" si="5">AC4/1000</f>
        <v>24758.341599705105</v>
      </c>
      <c r="AL4" s="232">
        <f t="shared" si="5"/>
        <v>25340.525377046109</v>
      </c>
      <c r="AM4" s="232">
        <f t="shared" si="5"/>
        <v>21830.858465773999</v>
      </c>
      <c r="AN4" s="233">
        <f t="shared" si="5"/>
        <v>27086.587070471003</v>
      </c>
      <c r="AO4" s="96"/>
      <c r="AP4" s="96"/>
    </row>
    <row r="5" spans="1:42" s="3" customFormat="1" ht="18" customHeight="1" x14ac:dyDescent="0.25">
      <c r="A5" s="100" t="s">
        <v>134</v>
      </c>
      <c r="B5" s="101" t="s">
        <v>205</v>
      </c>
      <c r="C5" s="102">
        <f t="shared" ref="C5:J5" si="6">C6+C10+C11+C18+C31+C38</f>
        <v>3811559.0999999996</v>
      </c>
      <c r="D5" s="102">
        <f t="shared" si="6"/>
        <v>4261454</v>
      </c>
      <c r="E5" s="102">
        <f t="shared" si="6"/>
        <v>4100894.200333396</v>
      </c>
      <c r="F5" s="102">
        <f t="shared" si="6"/>
        <v>5052813.9000000004</v>
      </c>
      <c r="G5" s="102">
        <f t="shared" si="6"/>
        <v>4426367.2</v>
      </c>
      <c r="H5" s="102">
        <f t="shared" si="6"/>
        <v>4728181.0999999996</v>
      </c>
      <c r="I5" s="102">
        <f t="shared" si="6"/>
        <v>3563194.3154489268</v>
      </c>
      <c r="J5" s="102">
        <f t="shared" si="6"/>
        <v>5146163.1499999994</v>
      </c>
      <c r="K5" s="102">
        <f t="shared" ref="K5:N5" si="7">K6+K10+K11+K18+K31+K38</f>
        <v>4912683.5699999994</v>
      </c>
      <c r="L5" s="102">
        <f t="shared" si="7"/>
        <v>5062069</v>
      </c>
      <c r="M5" s="102">
        <f t="shared" si="7"/>
        <v>3734731</v>
      </c>
      <c r="N5" s="103">
        <f t="shared" si="7"/>
        <v>4940046</v>
      </c>
      <c r="O5" s="102">
        <f t="shared" ref="O5:R5" si="8">O6+O10+O11+O18+O31+O38</f>
        <v>4118874.31</v>
      </c>
      <c r="P5" s="102">
        <f t="shared" si="8"/>
        <v>3853393.5</v>
      </c>
      <c r="Q5" s="102">
        <f t="shared" si="8"/>
        <v>3821530.3582520001</v>
      </c>
      <c r="R5" s="103">
        <f t="shared" si="8"/>
        <v>4349731.5559999999</v>
      </c>
      <c r="S5" s="103">
        <f t="shared" ref="S5:U5" si="9">S6+S10+S11+S18+S31+S38</f>
        <v>4513981.5049999999</v>
      </c>
      <c r="T5" s="102">
        <f t="shared" ref="T5" si="10">T6+T10+T11+T18+T31+T38</f>
        <v>4082655.2349999989</v>
      </c>
      <c r="U5" s="102">
        <f t="shared" si="9"/>
        <v>4089678.6100000008</v>
      </c>
      <c r="V5" s="102">
        <f t="shared" ref="V5:X5" si="11">V6+V10+V11+V18+V31+V38</f>
        <v>6286038.1400000006</v>
      </c>
      <c r="W5" s="102">
        <f t="shared" si="11"/>
        <v>5495344.9700000007</v>
      </c>
      <c r="X5" s="198">
        <f t="shared" si="11"/>
        <v>5432677.335</v>
      </c>
      <c r="Y5" s="36"/>
      <c r="Z5" s="100" t="s">
        <v>134</v>
      </c>
      <c r="AA5" s="101" t="s">
        <v>205</v>
      </c>
      <c r="AB5" s="104">
        <f>C5+D5+E5+F5</f>
        <v>17226721.200333394</v>
      </c>
      <c r="AC5" s="104">
        <f>G5+H5+I5+J5</f>
        <v>17863905.765448928</v>
      </c>
      <c r="AD5" s="98">
        <f t="shared" ref="AD5:AD68" si="12">K5+L5+M5+N5</f>
        <v>18649529.57</v>
      </c>
      <c r="AE5" s="98">
        <f>O5+P5+Q5+R5</f>
        <v>16143529.724252</v>
      </c>
      <c r="AF5" s="99">
        <f t="shared" ref="AF5:AF68" si="13">S5+T5+U5+V5</f>
        <v>18972353.490000002</v>
      </c>
      <c r="AG5" s="36"/>
      <c r="AH5" s="100" t="s">
        <v>134</v>
      </c>
      <c r="AI5" s="101" t="s">
        <v>205</v>
      </c>
      <c r="AJ5" s="234">
        <f t="shared" ref="AJ5:AJ68" si="14">AB5/1000</f>
        <v>17226.721200333395</v>
      </c>
      <c r="AK5" s="234">
        <f t="shared" si="5"/>
        <v>17863.905765448926</v>
      </c>
      <c r="AL5" s="234">
        <f t="shared" si="5"/>
        <v>18649.529569999999</v>
      </c>
      <c r="AM5" s="234">
        <f t="shared" si="5"/>
        <v>16143.529724252001</v>
      </c>
      <c r="AN5" s="235">
        <f t="shared" si="5"/>
        <v>18972.353490000001</v>
      </c>
      <c r="AO5" s="36"/>
      <c r="AP5" s="36"/>
    </row>
    <row r="6" spans="1:42" ht="18" customHeight="1" x14ac:dyDescent="0.25">
      <c r="A6" s="105" t="s">
        <v>135</v>
      </c>
      <c r="B6" s="106" t="s">
        <v>228</v>
      </c>
      <c r="C6" s="40">
        <v>588015.07999999996</v>
      </c>
      <c r="D6" s="40">
        <v>889964</v>
      </c>
      <c r="E6" s="40">
        <v>669446.67400000012</v>
      </c>
      <c r="F6" s="40">
        <v>1434817.7</v>
      </c>
      <c r="G6" s="40">
        <v>776349.3</v>
      </c>
      <c r="H6" s="40">
        <v>858940.3</v>
      </c>
      <c r="I6" s="40">
        <v>769238</v>
      </c>
      <c r="J6" s="41">
        <v>1287821</v>
      </c>
      <c r="K6" s="40">
        <v>900613.21</v>
      </c>
      <c r="L6" s="40">
        <v>914997</v>
      </c>
      <c r="M6" s="40">
        <v>677079</v>
      </c>
      <c r="N6" s="41">
        <v>1363009</v>
      </c>
      <c r="O6" s="40">
        <v>567237.6</v>
      </c>
      <c r="P6" s="40">
        <v>651455.4</v>
      </c>
      <c r="Q6" s="40">
        <v>992997.11</v>
      </c>
      <c r="R6" s="41">
        <v>966943.33000000007</v>
      </c>
      <c r="S6" s="41">
        <v>833078.27</v>
      </c>
      <c r="T6" s="40">
        <v>877576.99999999884</v>
      </c>
      <c r="U6" s="40">
        <v>1178888.55</v>
      </c>
      <c r="V6" s="40">
        <v>1337374.9100000001</v>
      </c>
      <c r="W6" s="40">
        <v>945795.75</v>
      </c>
      <c r="X6" s="199">
        <v>1206950.452</v>
      </c>
      <c r="Z6" s="105" t="s">
        <v>135</v>
      </c>
      <c r="AA6" s="106" t="s">
        <v>228</v>
      </c>
      <c r="AB6" s="107">
        <f>C6+D6+E6+F6</f>
        <v>3582243.4539999999</v>
      </c>
      <c r="AC6" s="107">
        <f>G6+H6+I6+J6</f>
        <v>3692348.6</v>
      </c>
      <c r="AD6" s="108">
        <f t="shared" si="12"/>
        <v>3855698.21</v>
      </c>
      <c r="AE6" s="108">
        <f t="shared" ref="AE6:AE10" si="15">O6+P6+Q6+R6</f>
        <v>3178633.44</v>
      </c>
      <c r="AF6" s="109">
        <f t="shared" si="13"/>
        <v>4226918.7299999986</v>
      </c>
      <c r="AH6" s="105" t="s">
        <v>135</v>
      </c>
      <c r="AI6" s="106" t="s">
        <v>228</v>
      </c>
      <c r="AJ6" s="234">
        <f t="shared" si="14"/>
        <v>3582.2434539999999</v>
      </c>
      <c r="AK6" s="234">
        <f t="shared" si="5"/>
        <v>3692.3486000000003</v>
      </c>
      <c r="AL6" s="234">
        <f t="shared" si="5"/>
        <v>3855.69821</v>
      </c>
      <c r="AM6" s="234">
        <f t="shared" si="5"/>
        <v>3178.6334400000001</v>
      </c>
      <c r="AN6" s="235">
        <f t="shared" si="5"/>
        <v>4226.9187299999985</v>
      </c>
    </row>
    <row r="7" spans="1:42" ht="18" customHeight="1" x14ac:dyDescent="0.25">
      <c r="A7" s="105" t="s">
        <v>136</v>
      </c>
      <c r="B7" s="110" t="s">
        <v>229</v>
      </c>
      <c r="C7" s="111">
        <v>0</v>
      </c>
      <c r="D7" s="26">
        <v>0</v>
      </c>
      <c r="E7" s="111">
        <v>0</v>
      </c>
      <c r="F7" s="112">
        <v>0</v>
      </c>
      <c r="G7" s="112">
        <v>0</v>
      </c>
      <c r="H7" s="112">
        <v>0</v>
      </c>
      <c r="I7" s="112">
        <v>0</v>
      </c>
      <c r="J7" s="113">
        <v>0</v>
      </c>
      <c r="K7" s="112">
        <v>0</v>
      </c>
      <c r="L7" s="112">
        <v>0</v>
      </c>
      <c r="M7" s="112">
        <v>0</v>
      </c>
      <c r="N7" s="113">
        <v>0</v>
      </c>
      <c r="O7" s="112">
        <v>0</v>
      </c>
      <c r="P7" s="112">
        <v>0</v>
      </c>
      <c r="Q7" s="112">
        <v>0</v>
      </c>
      <c r="R7" s="113">
        <v>0</v>
      </c>
      <c r="S7" s="113">
        <v>0</v>
      </c>
      <c r="T7" s="112">
        <v>0</v>
      </c>
      <c r="U7" s="112">
        <v>0</v>
      </c>
      <c r="V7" s="112">
        <v>0</v>
      </c>
      <c r="W7" s="112">
        <v>0</v>
      </c>
      <c r="X7" s="200">
        <v>0</v>
      </c>
      <c r="Z7" s="105" t="s">
        <v>136</v>
      </c>
      <c r="AA7" s="110" t="s">
        <v>229</v>
      </c>
      <c r="AB7" s="107">
        <f t="shared" ref="AB7:AB70" si="16">C7+D7+E7+F7</f>
        <v>0</v>
      </c>
      <c r="AC7" s="107">
        <f t="shared" ref="AC7:AC70" si="17">G7+H7+I7+J7</f>
        <v>0</v>
      </c>
      <c r="AD7" s="108">
        <f t="shared" si="12"/>
        <v>0</v>
      </c>
      <c r="AE7" s="108">
        <f t="shared" si="15"/>
        <v>0</v>
      </c>
      <c r="AF7" s="109">
        <f t="shared" si="13"/>
        <v>0</v>
      </c>
      <c r="AH7" s="105" t="s">
        <v>136</v>
      </c>
      <c r="AI7" s="110" t="s">
        <v>229</v>
      </c>
      <c r="AJ7" s="234">
        <f t="shared" si="14"/>
        <v>0</v>
      </c>
      <c r="AK7" s="234">
        <f t="shared" si="5"/>
        <v>0</v>
      </c>
      <c r="AL7" s="234">
        <f t="shared" si="5"/>
        <v>0</v>
      </c>
      <c r="AM7" s="234">
        <f t="shared" si="5"/>
        <v>0</v>
      </c>
      <c r="AN7" s="235">
        <f t="shared" si="5"/>
        <v>0</v>
      </c>
    </row>
    <row r="8" spans="1:42" ht="18" customHeight="1" x14ac:dyDescent="0.25">
      <c r="A8" s="105" t="s">
        <v>137</v>
      </c>
      <c r="B8" s="110" t="s">
        <v>230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4">
        <v>0</v>
      </c>
      <c r="K8" s="111">
        <v>0</v>
      </c>
      <c r="L8" s="111">
        <v>0</v>
      </c>
      <c r="M8" s="111">
        <v>0</v>
      </c>
      <c r="N8" s="114">
        <v>0</v>
      </c>
      <c r="O8" s="111">
        <v>0</v>
      </c>
      <c r="P8" s="111">
        <v>0</v>
      </c>
      <c r="Q8" s="111">
        <v>0</v>
      </c>
      <c r="R8" s="114">
        <v>0</v>
      </c>
      <c r="S8" s="114">
        <v>0</v>
      </c>
      <c r="T8" s="111">
        <v>0</v>
      </c>
      <c r="U8" s="111">
        <v>0</v>
      </c>
      <c r="V8" s="111">
        <v>0</v>
      </c>
      <c r="W8" s="111">
        <v>0</v>
      </c>
      <c r="X8" s="201">
        <v>0</v>
      </c>
      <c r="Z8" s="105" t="s">
        <v>137</v>
      </c>
      <c r="AA8" s="110" t="s">
        <v>230</v>
      </c>
      <c r="AB8" s="107">
        <f t="shared" si="16"/>
        <v>0</v>
      </c>
      <c r="AC8" s="107">
        <f t="shared" si="17"/>
        <v>0</v>
      </c>
      <c r="AD8" s="108">
        <f t="shared" si="12"/>
        <v>0</v>
      </c>
      <c r="AE8" s="108">
        <f t="shared" si="15"/>
        <v>0</v>
      </c>
      <c r="AF8" s="109">
        <f t="shared" si="13"/>
        <v>0</v>
      </c>
      <c r="AH8" s="105" t="s">
        <v>137</v>
      </c>
      <c r="AI8" s="110" t="s">
        <v>230</v>
      </c>
      <c r="AJ8" s="234">
        <f t="shared" si="14"/>
        <v>0</v>
      </c>
      <c r="AK8" s="234">
        <f t="shared" si="5"/>
        <v>0</v>
      </c>
      <c r="AL8" s="234">
        <f t="shared" si="5"/>
        <v>0</v>
      </c>
      <c r="AM8" s="234">
        <f t="shared" si="5"/>
        <v>0</v>
      </c>
      <c r="AN8" s="235">
        <f t="shared" si="5"/>
        <v>0</v>
      </c>
    </row>
    <row r="9" spans="1:42" ht="18" customHeight="1" x14ac:dyDescent="0.25">
      <c r="A9" s="105" t="s">
        <v>138</v>
      </c>
      <c r="B9" s="110" t="s">
        <v>387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4">
        <v>0</v>
      </c>
      <c r="K9" s="111">
        <v>0</v>
      </c>
      <c r="L9" s="111">
        <v>0</v>
      </c>
      <c r="M9" s="111">
        <v>0</v>
      </c>
      <c r="N9" s="114">
        <v>0</v>
      </c>
      <c r="O9" s="111">
        <v>0</v>
      </c>
      <c r="P9" s="111">
        <v>0</v>
      </c>
      <c r="Q9" s="111">
        <v>0</v>
      </c>
      <c r="R9" s="114">
        <v>0</v>
      </c>
      <c r="S9" s="114">
        <v>0</v>
      </c>
      <c r="T9" s="111">
        <v>0</v>
      </c>
      <c r="U9" s="111">
        <v>0</v>
      </c>
      <c r="V9" s="111">
        <v>0</v>
      </c>
      <c r="W9" s="111">
        <v>0</v>
      </c>
      <c r="X9" s="201">
        <v>0</v>
      </c>
      <c r="Z9" s="105" t="s">
        <v>138</v>
      </c>
      <c r="AA9" s="110" t="s">
        <v>387</v>
      </c>
      <c r="AB9" s="107">
        <f t="shared" si="16"/>
        <v>0</v>
      </c>
      <c r="AC9" s="107">
        <f t="shared" si="17"/>
        <v>0</v>
      </c>
      <c r="AD9" s="108">
        <f t="shared" si="12"/>
        <v>0</v>
      </c>
      <c r="AE9" s="108">
        <f t="shared" si="15"/>
        <v>0</v>
      </c>
      <c r="AF9" s="109">
        <f t="shared" si="13"/>
        <v>0</v>
      </c>
      <c r="AH9" s="105" t="s">
        <v>138</v>
      </c>
      <c r="AI9" s="110" t="s">
        <v>387</v>
      </c>
      <c r="AJ9" s="234">
        <f t="shared" si="14"/>
        <v>0</v>
      </c>
      <c r="AK9" s="234">
        <f t="shared" si="5"/>
        <v>0</v>
      </c>
      <c r="AL9" s="234">
        <f t="shared" si="5"/>
        <v>0</v>
      </c>
      <c r="AM9" s="234">
        <f t="shared" si="5"/>
        <v>0</v>
      </c>
      <c r="AN9" s="235">
        <f t="shared" si="5"/>
        <v>0</v>
      </c>
    </row>
    <row r="10" spans="1:42" ht="18" customHeight="1" x14ac:dyDescent="0.25">
      <c r="A10" s="105" t="s">
        <v>139</v>
      </c>
      <c r="B10" s="106" t="s">
        <v>231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4">
        <v>0</v>
      </c>
      <c r="K10" s="111">
        <v>0</v>
      </c>
      <c r="L10" s="111">
        <v>0</v>
      </c>
      <c r="M10" s="111">
        <v>0</v>
      </c>
      <c r="N10" s="114">
        <v>0</v>
      </c>
      <c r="O10" s="111">
        <v>0</v>
      </c>
      <c r="P10" s="111">
        <v>0</v>
      </c>
      <c r="Q10" s="111">
        <v>0</v>
      </c>
      <c r="R10" s="114">
        <v>0</v>
      </c>
      <c r="S10" s="114">
        <v>0</v>
      </c>
      <c r="T10" s="111">
        <v>0</v>
      </c>
      <c r="U10" s="111">
        <v>0</v>
      </c>
      <c r="V10" s="111">
        <v>0</v>
      </c>
      <c r="W10" s="111">
        <v>0</v>
      </c>
      <c r="X10" s="201">
        <v>0</v>
      </c>
      <c r="Z10" s="105" t="s">
        <v>139</v>
      </c>
      <c r="AA10" s="106" t="s">
        <v>231</v>
      </c>
      <c r="AB10" s="107">
        <f t="shared" si="16"/>
        <v>0</v>
      </c>
      <c r="AC10" s="107">
        <f t="shared" si="17"/>
        <v>0</v>
      </c>
      <c r="AD10" s="108">
        <f t="shared" si="12"/>
        <v>0</v>
      </c>
      <c r="AE10" s="108">
        <f t="shared" si="15"/>
        <v>0</v>
      </c>
      <c r="AF10" s="109">
        <f t="shared" si="13"/>
        <v>0</v>
      </c>
      <c r="AH10" s="105" t="s">
        <v>139</v>
      </c>
      <c r="AI10" s="106" t="s">
        <v>231</v>
      </c>
      <c r="AJ10" s="234">
        <f t="shared" si="14"/>
        <v>0</v>
      </c>
      <c r="AK10" s="234">
        <f t="shared" si="5"/>
        <v>0</v>
      </c>
      <c r="AL10" s="234">
        <f t="shared" si="5"/>
        <v>0</v>
      </c>
      <c r="AM10" s="234">
        <f t="shared" si="5"/>
        <v>0</v>
      </c>
      <c r="AN10" s="235">
        <f t="shared" si="5"/>
        <v>0</v>
      </c>
    </row>
    <row r="11" spans="1:42" s="3" customFormat="1" ht="18" customHeight="1" x14ac:dyDescent="0.25">
      <c r="A11" s="105" t="s">
        <v>140</v>
      </c>
      <c r="B11" s="106" t="s">
        <v>233</v>
      </c>
      <c r="C11" s="40">
        <f>SUM(C12:C17)</f>
        <v>4950</v>
      </c>
      <c r="D11" s="40">
        <f t="shared" ref="D11:J11" si="18">SUM(D12:D17)</f>
        <v>40044</v>
      </c>
      <c r="E11" s="40">
        <f t="shared" si="18"/>
        <v>18624.699000000001</v>
      </c>
      <c r="F11" s="40">
        <f t="shared" si="18"/>
        <v>49530</v>
      </c>
      <c r="G11" s="40">
        <f t="shared" si="18"/>
        <v>0</v>
      </c>
      <c r="H11" s="40">
        <f t="shared" si="18"/>
        <v>137410</v>
      </c>
      <c r="I11" s="40">
        <f t="shared" si="18"/>
        <v>33851</v>
      </c>
      <c r="J11" s="41">
        <f t="shared" si="18"/>
        <v>16856</v>
      </c>
      <c r="K11" s="40">
        <f t="shared" ref="K11:N11" si="19">SUM(K12:K17)</f>
        <v>28663.599999999999</v>
      </c>
      <c r="L11" s="40">
        <f t="shared" si="19"/>
        <v>82849</v>
      </c>
      <c r="M11" s="40">
        <f t="shared" si="19"/>
        <v>36078</v>
      </c>
      <c r="N11" s="41">
        <f t="shared" si="19"/>
        <v>53733</v>
      </c>
      <c r="O11" s="40">
        <f t="shared" ref="O11:R11" si="20">SUM(O12:O17)</f>
        <v>38440</v>
      </c>
      <c r="P11" s="40">
        <f t="shared" si="20"/>
        <v>108410</v>
      </c>
      <c r="Q11" s="40">
        <f t="shared" si="20"/>
        <v>17280.5</v>
      </c>
      <c r="R11" s="41">
        <f t="shared" si="20"/>
        <v>24238.5</v>
      </c>
      <c r="S11" s="41">
        <f t="shared" ref="S11:U11" si="21">SUM(S12:S17)</f>
        <v>38846.240000000005</v>
      </c>
      <c r="T11" s="40">
        <f t="shared" ref="T11" si="22">SUM(T12:T17)</f>
        <v>23153.759999999998</v>
      </c>
      <c r="U11" s="40">
        <f t="shared" si="21"/>
        <v>26359.760000000002</v>
      </c>
      <c r="V11" s="40">
        <f t="shared" ref="V11:X11" si="23">SUM(V12:V17)</f>
        <v>80850.600000000006</v>
      </c>
      <c r="W11" s="40">
        <f t="shared" si="23"/>
        <v>59333.25</v>
      </c>
      <c r="X11" s="199">
        <f t="shared" si="23"/>
        <v>40779</v>
      </c>
      <c r="Y11" s="36"/>
      <c r="Z11" s="105" t="s">
        <v>140</v>
      </c>
      <c r="AA11" s="106" t="s">
        <v>233</v>
      </c>
      <c r="AB11" s="107">
        <f t="shared" si="16"/>
        <v>113148.69899999999</v>
      </c>
      <c r="AC11" s="107">
        <f t="shared" si="17"/>
        <v>188117</v>
      </c>
      <c r="AD11" s="108">
        <f t="shared" si="12"/>
        <v>201323.6</v>
      </c>
      <c r="AE11" s="108">
        <f t="shared" ref="AE11:AE71" si="24">O11+P11+Q11+R11</f>
        <v>188369</v>
      </c>
      <c r="AF11" s="109">
        <f t="shared" si="13"/>
        <v>169210.36000000002</v>
      </c>
      <c r="AG11" s="36"/>
      <c r="AH11" s="105" t="s">
        <v>140</v>
      </c>
      <c r="AI11" s="106" t="s">
        <v>233</v>
      </c>
      <c r="AJ11" s="234">
        <f t="shared" si="14"/>
        <v>113.14869899999999</v>
      </c>
      <c r="AK11" s="234">
        <f t="shared" si="5"/>
        <v>188.11699999999999</v>
      </c>
      <c r="AL11" s="234">
        <f t="shared" si="5"/>
        <v>201.3236</v>
      </c>
      <c r="AM11" s="234">
        <f t="shared" si="5"/>
        <v>188.369</v>
      </c>
      <c r="AN11" s="235">
        <f t="shared" si="5"/>
        <v>169.21036000000001</v>
      </c>
      <c r="AO11" s="36"/>
      <c r="AP11" s="36"/>
    </row>
    <row r="12" spans="1:42" ht="18" customHeight="1" x14ac:dyDescent="0.25">
      <c r="A12" s="105" t="s">
        <v>141</v>
      </c>
      <c r="B12" s="110" t="s">
        <v>234</v>
      </c>
      <c r="C12" s="26">
        <v>4950</v>
      </c>
      <c r="D12" s="26">
        <v>40044</v>
      </c>
      <c r="E12" s="26">
        <v>18624.699000000001</v>
      </c>
      <c r="F12" s="26">
        <v>49530</v>
      </c>
      <c r="G12" s="26">
        <v>0</v>
      </c>
      <c r="H12" s="26">
        <v>137410</v>
      </c>
      <c r="I12" s="26">
        <v>33851</v>
      </c>
      <c r="J12" s="27">
        <v>16856</v>
      </c>
      <c r="K12" s="26">
        <v>28663.599999999999</v>
      </c>
      <c r="L12" s="26">
        <v>82849</v>
      </c>
      <c r="M12" s="26">
        <v>36078</v>
      </c>
      <c r="N12" s="27">
        <v>53733</v>
      </c>
      <c r="O12" s="26">
        <v>38440</v>
      </c>
      <c r="P12" s="26">
        <v>108410</v>
      </c>
      <c r="Q12" s="26">
        <v>17280.5</v>
      </c>
      <c r="R12" s="27">
        <v>24238.5</v>
      </c>
      <c r="S12" s="27">
        <v>38846.240000000005</v>
      </c>
      <c r="T12" s="26">
        <v>23153.759999999998</v>
      </c>
      <c r="U12" s="26">
        <v>26359.760000000002</v>
      </c>
      <c r="V12" s="26">
        <v>80850.600000000006</v>
      </c>
      <c r="W12" s="26">
        <v>59333.25</v>
      </c>
      <c r="X12" s="28">
        <v>40779</v>
      </c>
      <c r="Z12" s="105" t="s">
        <v>141</v>
      </c>
      <c r="AA12" s="110" t="s">
        <v>234</v>
      </c>
      <c r="AB12" s="107">
        <f t="shared" si="16"/>
        <v>113148.69899999999</v>
      </c>
      <c r="AC12" s="107">
        <f t="shared" si="17"/>
        <v>188117</v>
      </c>
      <c r="AD12" s="108">
        <f t="shared" si="12"/>
        <v>201323.6</v>
      </c>
      <c r="AE12" s="108">
        <f t="shared" si="24"/>
        <v>188369</v>
      </c>
      <c r="AF12" s="109">
        <f t="shared" si="13"/>
        <v>169210.36000000002</v>
      </c>
      <c r="AH12" s="105" t="s">
        <v>141</v>
      </c>
      <c r="AI12" s="110" t="s">
        <v>234</v>
      </c>
      <c r="AJ12" s="234">
        <f t="shared" si="14"/>
        <v>113.14869899999999</v>
      </c>
      <c r="AK12" s="234">
        <f t="shared" si="5"/>
        <v>188.11699999999999</v>
      </c>
      <c r="AL12" s="234">
        <f t="shared" si="5"/>
        <v>201.3236</v>
      </c>
      <c r="AM12" s="234">
        <f t="shared" si="5"/>
        <v>188.369</v>
      </c>
      <c r="AN12" s="235">
        <f t="shared" si="5"/>
        <v>169.21036000000001</v>
      </c>
    </row>
    <row r="13" spans="1:42" ht="18" customHeight="1" x14ac:dyDescent="0.25">
      <c r="A13" s="105" t="s">
        <v>142</v>
      </c>
      <c r="B13" s="110" t="s">
        <v>235</v>
      </c>
      <c r="C13" s="111">
        <v>0</v>
      </c>
      <c r="D13" s="26">
        <v>0</v>
      </c>
      <c r="E13" s="111">
        <v>0</v>
      </c>
      <c r="F13" s="112">
        <v>0</v>
      </c>
      <c r="G13" s="112">
        <v>0</v>
      </c>
      <c r="H13" s="112">
        <v>0</v>
      </c>
      <c r="I13" s="112">
        <v>0</v>
      </c>
      <c r="J13" s="113">
        <v>0</v>
      </c>
      <c r="K13" s="112">
        <v>0</v>
      </c>
      <c r="L13" s="112">
        <v>0</v>
      </c>
      <c r="M13" s="112">
        <v>0</v>
      </c>
      <c r="N13" s="113">
        <v>0</v>
      </c>
      <c r="O13" s="112">
        <v>0</v>
      </c>
      <c r="P13" s="112">
        <v>0</v>
      </c>
      <c r="Q13" s="112">
        <v>0</v>
      </c>
      <c r="R13" s="113">
        <v>0</v>
      </c>
      <c r="S13" s="113">
        <v>0</v>
      </c>
      <c r="T13" s="112">
        <v>0</v>
      </c>
      <c r="U13" s="112">
        <v>0</v>
      </c>
      <c r="V13" s="112">
        <v>0</v>
      </c>
      <c r="W13" s="112">
        <v>0</v>
      </c>
      <c r="X13" s="200">
        <v>0</v>
      </c>
      <c r="Z13" s="105" t="s">
        <v>142</v>
      </c>
      <c r="AA13" s="110" t="s">
        <v>235</v>
      </c>
      <c r="AB13" s="107">
        <f t="shared" si="16"/>
        <v>0</v>
      </c>
      <c r="AC13" s="107">
        <f t="shared" si="17"/>
        <v>0</v>
      </c>
      <c r="AD13" s="108">
        <f t="shared" si="12"/>
        <v>0</v>
      </c>
      <c r="AE13" s="108">
        <f t="shared" si="24"/>
        <v>0</v>
      </c>
      <c r="AF13" s="109">
        <f t="shared" si="13"/>
        <v>0</v>
      </c>
      <c r="AH13" s="105" t="s">
        <v>142</v>
      </c>
      <c r="AI13" s="110" t="s">
        <v>235</v>
      </c>
      <c r="AJ13" s="234">
        <f t="shared" si="14"/>
        <v>0</v>
      </c>
      <c r="AK13" s="234">
        <f t="shared" si="5"/>
        <v>0</v>
      </c>
      <c r="AL13" s="234">
        <f t="shared" si="5"/>
        <v>0</v>
      </c>
      <c r="AM13" s="234">
        <f t="shared" si="5"/>
        <v>0</v>
      </c>
      <c r="AN13" s="235">
        <f t="shared" si="5"/>
        <v>0</v>
      </c>
    </row>
    <row r="14" spans="1:42" ht="18" customHeight="1" x14ac:dyDescent="0.25">
      <c r="A14" s="105" t="s">
        <v>143</v>
      </c>
      <c r="B14" s="110" t="s">
        <v>236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4">
        <v>0</v>
      </c>
      <c r="K14" s="111">
        <v>0</v>
      </c>
      <c r="L14" s="111">
        <v>0</v>
      </c>
      <c r="M14" s="111">
        <v>0</v>
      </c>
      <c r="N14" s="114">
        <v>0</v>
      </c>
      <c r="O14" s="111">
        <v>0</v>
      </c>
      <c r="P14" s="111">
        <v>0</v>
      </c>
      <c r="Q14" s="111">
        <v>0</v>
      </c>
      <c r="R14" s="114">
        <v>0</v>
      </c>
      <c r="S14" s="114">
        <v>0</v>
      </c>
      <c r="T14" s="111">
        <v>0</v>
      </c>
      <c r="U14" s="111">
        <v>0</v>
      </c>
      <c r="V14" s="111">
        <v>0</v>
      </c>
      <c r="W14" s="111">
        <v>0</v>
      </c>
      <c r="X14" s="201">
        <v>0</v>
      </c>
      <c r="Z14" s="105" t="s">
        <v>143</v>
      </c>
      <c r="AA14" s="110" t="s">
        <v>236</v>
      </c>
      <c r="AB14" s="107">
        <f t="shared" si="16"/>
        <v>0</v>
      </c>
      <c r="AC14" s="107">
        <f t="shared" si="17"/>
        <v>0</v>
      </c>
      <c r="AD14" s="108">
        <f t="shared" si="12"/>
        <v>0</v>
      </c>
      <c r="AE14" s="108">
        <f t="shared" si="24"/>
        <v>0</v>
      </c>
      <c r="AF14" s="109">
        <f t="shared" si="13"/>
        <v>0</v>
      </c>
      <c r="AH14" s="105" t="s">
        <v>143</v>
      </c>
      <c r="AI14" s="110" t="s">
        <v>236</v>
      </c>
      <c r="AJ14" s="234">
        <f t="shared" si="14"/>
        <v>0</v>
      </c>
      <c r="AK14" s="234">
        <f t="shared" si="5"/>
        <v>0</v>
      </c>
      <c r="AL14" s="234">
        <f t="shared" si="5"/>
        <v>0</v>
      </c>
      <c r="AM14" s="234">
        <f t="shared" si="5"/>
        <v>0</v>
      </c>
      <c r="AN14" s="235">
        <f t="shared" si="5"/>
        <v>0</v>
      </c>
    </row>
    <row r="15" spans="1:42" ht="18" customHeight="1" x14ac:dyDescent="0.25">
      <c r="A15" s="105" t="s">
        <v>144</v>
      </c>
      <c r="B15" s="110" t="s">
        <v>237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4">
        <v>0</v>
      </c>
      <c r="K15" s="111">
        <v>0</v>
      </c>
      <c r="L15" s="111">
        <v>0</v>
      </c>
      <c r="M15" s="111">
        <v>0</v>
      </c>
      <c r="N15" s="114">
        <v>0</v>
      </c>
      <c r="O15" s="111">
        <v>0</v>
      </c>
      <c r="P15" s="111">
        <v>0</v>
      </c>
      <c r="Q15" s="111">
        <v>0</v>
      </c>
      <c r="R15" s="114">
        <v>0</v>
      </c>
      <c r="S15" s="114">
        <v>0</v>
      </c>
      <c r="T15" s="111">
        <v>0</v>
      </c>
      <c r="U15" s="111">
        <v>0</v>
      </c>
      <c r="V15" s="111">
        <v>0</v>
      </c>
      <c r="W15" s="111">
        <v>0</v>
      </c>
      <c r="X15" s="201">
        <v>0</v>
      </c>
      <c r="Z15" s="105" t="s">
        <v>144</v>
      </c>
      <c r="AA15" s="110" t="s">
        <v>237</v>
      </c>
      <c r="AB15" s="107">
        <f t="shared" si="16"/>
        <v>0</v>
      </c>
      <c r="AC15" s="107">
        <f t="shared" si="17"/>
        <v>0</v>
      </c>
      <c r="AD15" s="108">
        <f t="shared" si="12"/>
        <v>0</v>
      </c>
      <c r="AE15" s="108">
        <f t="shared" si="24"/>
        <v>0</v>
      </c>
      <c r="AF15" s="109">
        <f t="shared" si="13"/>
        <v>0</v>
      </c>
      <c r="AH15" s="105" t="s">
        <v>144</v>
      </c>
      <c r="AI15" s="110" t="s">
        <v>237</v>
      </c>
      <c r="AJ15" s="234">
        <f t="shared" si="14"/>
        <v>0</v>
      </c>
      <c r="AK15" s="234">
        <f t="shared" si="5"/>
        <v>0</v>
      </c>
      <c r="AL15" s="234">
        <f t="shared" si="5"/>
        <v>0</v>
      </c>
      <c r="AM15" s="234">
        <f t="shared" si="5"/>
        <v>0</v>
      </c>
      <c r="AN15" s="235">
        <f t="shared" si="5"/>
        <v>0</v>
      </c>
    </row>
    <row r="16" spans="1:42" ht="18" customHeight="1" x14ac:dyDescent="0.25">
      <c r="A16" s="105" t="s">
        <v>145</v>
      </c>
      <c r="B16" s="110" t="s">
        <v>238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4">
        <v>0</v>
      </c>
      <c r="K16" s="111">
        <v>0</v>
      </c>
      <c r="L16" s="111">
        <v>0</v>
      </c>
      <c r="M16" s="111">
        <v>0</v>
      </c>
      <c r="N16" s="114">
        <v>0</v>
      </c>
      <c r="O16" s="111">
        <v>0</v>
      </c>
      <c r="P16" s="111">
        <v>0</v>
      </c>
      <c r="Q16" s="111">
        <v>0</v>
      </c>
      <c r="R16" s="114">
        <v>0</v>
      </c>
      <c r="S16" s="114">
        <v>0</v>
      </c>
      <c r="T16" s="111">
        <v>0</v>
      </c>
      <c r="U16" s="111">
        <v>0</v>
      </c>
      <c r="V16" s="111">
        <v>0</v>
      </c>
      <c r="W16" s="111">
        <v>0</v>
      </c>
      <c r="X16" s="201">
        <v>0</v>
      </c>
      <c r="Z16" s="105" t="s">
        <v>145</v>
      </c>
      <c r="AA16" s="110" t="s">
        <v>238</v>
      </c>
      <c r="AB16" s="107">
        <f t="shared" si="16"/>
        <v>0</v>
      </c>
      <c r="AC16" s="107">
        <f t="shared" si="17"/>
        <v>0</v>
      </c>
      <c r="AD16" s="108">
        <f t="shared" si="12"/>
        <v>0</v>
      </c>
      <c r="AE16" s="108">
        <f t="shared" si="24"/>
        <v>0</v>
      </c>
      <c r="AF16" s="109">
        <f t="shared" si="13"/>
        <v>0</v>
      </c>
      <c r="AH16" s="105" t="s">
        <v>145</v>
      </c>
      <c r="AI16" s="110" t="s">
        <v>238</v>
      </c>
      <c r="AJ16" s="234">
        <f t="shared" si="14"/>
        <v>0</v>
      </c>
      <c r="AK16" s="234">
        <f t="shared" si="5"/>
        <v>0</v>
      </c>
      <c r="AL16" s="234">
        <f t="shared" si="5"/>
        <v>0</v>
      </c>
      <c r="AM16" s="234">
        <f t="shared" si="5"/>
        <v>0</v>
      </c>
      <c r="AN16" s="235">
        <f t="shared" si="5"/>
        <v>0</v>
      </c>
    </row>
    <row r="17" spans="1:42" ht="18" customHeight="1" x14ac:dyDescent="0.25">
      <c r="A17" s="105" t="s">
        <v>146</v>
      </c>
      <c r="B17" s="110" t="s">
        <v>239</v>
      </c>
      <c r="C17" s="111">
        <v>0</v>
      </c>
      <c r="D17" s="26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4">
        <v>0</v>
      </c>
      <c r="K17" s="111">
        <v>0</v>
      </c>
      <c r="L17" s="111">
        <v>0</v>
      </c>
      <c r="M17" s="111">
        <v>0</v>
      </c>
      <c r="N17" s="114">
        <v>0</v>
      </c>
      <c r="O17" s="111">
        <v>0</v>
      </c>
      <c r="P17" s="111">
        <v>0</v>
      </c>
      <c r="Q17" s="111">
        <v>0</v>
      </c>
      <c r="R17" s="114">
        <v>0</v>
      </c>
      <c r="S17" s="114">
        <v>0</v>
      </c>
      <c r="T17" s="111">
        <v>0</v>
      </c>
      <c r="U17" s="111">
        <v>0</v>
      </c>
      <c r="V17" s="111">
        <v>0</v>
      </c>
      <c r="W17" s="111">
        <v>0</v>
      </c>
      <c r="X17" s="201">
        <v>0</v>
      </c>
      <c r="Z17" s="105" t="s">
        <v>146</v>
      </c>
      <c r="AA17" s="110" t="s">
        <v>239</v>
      </c>
      <c r="AB17" s="107">
        <f t="shared" si="16"/>
        <v>0</v>
      </c>
      <c r="AC17" s="107">
        <f t="shared" si="17"/>
        <v>0</v>
      </c>
      <c r="AD17" s="108">
        <f t="shared" si="12"/>
        <v>0</v>
      </c>
      <c r="AE17" s="108">
        <f t="shared" si="24"/>
        <v>0</v>
      </c>
      <c r="AF17" s="109">
        <f t="shared" si="13"/>
        <v>0</v>
      </c>
      <c r="AH17" s="105" t="s">
        <v>146</v>
      </c>
      <c r="AI17" s="110" t="s">
        <v>239</v>
      </c>
      <c r="AJ17" s="234">
        <f t="shared" si="14"/>
        <v>0</v>
      </c>
      <c r="AK17" s="234">
        <f t="shared" si="5"/>
        <v>0</v>
      </c>
      <c r="AL17" s="234">
        <f t="shared" si="5"/>
        <v>0</v>
      </c>
      <c r="AM17" s="234">
        <f t="shared" si="5"/>
        <v>0</v>
      </c>
      <c r="AN17" s="235">
        <f t="shared" si="5"/>
        <v>0</v>
      </c>
    </row>
    <row r="18" spans="1:42" s="3" customFormat="1" ht="18" customHeight="1" x14ac:dyDescent="0.25">
      <c r="A18" s="105" t="s">
        <v>147</v>
      </c>
      <c r="B18" s="106" t="s">
        <v>240</v>
      </c>
      <c r="C18" s="40">
        <f>C19+C24+C25+C26+C27+C30</f>
        <v>2946598.8</v>
      </c>
      <c r="D18" s="40">
        <f t="shared" ref="D18:J18" si="25">D19+D24+D25+D26+D27+D30</f>
        <v>2932939</v>
      </c>
      <c r="E18" s="40">
        <f t="shared" si="25"/>
        <v>3186861.115333396</v>
      </c>
      <c r="F18" s="40">
        <f t="shared" si="25"/>
        <v>3465367.7</v>
      </c>
      <c r="G18" s="40">
        <f t="shared" si="25"/>
        <v>3357326.9000000004</v>
      </c>
      <c r="H18" s="40">
        <f t="shared" si="25"/>
        <v>3511089.1999999997</v>
      </c>
      <c r="I18" s="40">
        <f t="shared" si="25"/>
        <v>2527309.3154489268</v>
      </c>
      <c r="J18" s="40">
        <f t="shared" si="25"/>
        <v>3490663.1499999994</v>
      </c>
      <c r="K18" s="40">
        <f t="shared" ref="K18:M18" si="26">K19+K24+K25+K26+K27+K30</f>
        <v>3708577.96</v>
      </c>
      <c r="L18" s="40">
        <f t="shared" si="26"/>
        <v>3695666</v>
      </c>
      <c r="M18" s="40">
        <f t="shared" si="26"/>
        <v>2853272</v>
      </c>
      <c r="N18" s="41">
        <f>N19+N24+N25+N26+N27+N30</f>
        <v>3311095</v>
      </c>
      <c r="O18" s="40">
        <f t="shared" ref="O18:Q18" si="27">O19+O24+O25+O26+O27+O30</f>
        <v>3217988.81</v>
      </c>
      <c r="P18" s="40">
        <f t="shared" si="27"/>
        <v>2848067.9</v>
      </c>
      <c r="Q18" s="40">
        <f t="shared" si="27"/>
        <v>2544618.9370520003</v>
      </c>
      <c r="R18" s="41">
        <f>R19+R24+R25+R26+R27+R30</f>
        <v>3080997.1120000002</v>
      </c>
      <c r="S18" s="41">
        <f>S19+S24+S25+S26+S27+S30</f>
        <v>3436746.5049999999</v>
      </c>
      <c r="T18" s="40">
        <f>T19+T24+T25+T26+T27+T30</f>
        <v>2976313.3450000002</v>
      </c>
      <c r="U18" s="40">
        <f>U19+U24+U25+U26+U27+U30</f>
        <v>2684281.8900000006</v>
      </c>
      <c r="V18" s="40">
        <f>V19+V24+V25+V26+V27+V30</f>
        <v>4273581.2300000004</v>
      </c>
      <c r="W18" s="40">
        <f t="shared" ref="W18:X18" si="28">W19+W24+W25+W26+W27+W30</f>
        <v>3927015.57</v>
      </c>
      <c r="X18" s="199">
        <f t="shared" si="28"/>
        <v>3644035.6329999999</v>
      </c>
      <c r="Y18" s="36"/>
      <c r="Z18" s="105" t="s">
        <v>147</v>
      </c>
      <c r="AA18" s="106" t="s">
        <v>240</v>
      </c>
      <c r="AB18" s="107">
        <f t="shared" si="16"/>
        <v>12531766.615333397</v>
      </c>
      <c r="AC18" s="107">
        <f t="shared" si="17"/>
        <v>12886388.565448925</v>
      </c>
      <c r="AD18" s="108">
        <f t="shared" si="12"/>
        <v>13568610.960000001</v>
      </c>
      <c r="AE18" s="108">
        <f t="shared" si="24"/>
        <v>11691672.759052001</v>
      </c>
      <c r="AF18" s="109">
        <f t="shared" si="13"/>
        <v>13370922.970000001</v>
      </c>
      <c r="AG18" s="36"/>
      <c r="AH18" s="105" t="s">
        <v>147</v>
      </c>
      <c r="AI18" s="106" t="s">
        <v>240</v>
      </c>
      <c r="AJ18" s="234">
        <f t="shared" si="14"/>
        <v>12531.766615333398</v>
      </c>
      <c r="AK18" s="234">
        <f t="shared" si="5"/>
        <v>12886.388565448924</v>
      </c>
      <c r="AL18" s="234">
        <f t="shared" si="5"/>
        <v>13568.610960000002</v>
      </c>
      <c r="AM18" s="234">
        <f t="shared" si="5"/>
        <v>11691.672759052</v>
      </c>
      <c r="AN18" s="235">
        <f t="shared" si="5"/>
        <v>13370.922970000001</v>
      </c>
      <c r="AO18" s="36"/>
      <c r="AP18" s="36"/>
    </row>
    <row r="19" spans="1:42" ht="18" customHeight="1" x14ac:dyDescent="0.25">
      <c r="A19" s="105" t="s">
        <v>148</v>
      </c>
      <c r="B19" s="110" t="s">
        <v>241</v>
      </c>
      <c r="C19" s="26">
        <f>SUM(C20:C23)</f>
        <v>1256522.8899999999</v>
      </c>
      <c r="D19" s="26">
        <f t="shared" ref="D19:J19" si="29">SUM(D20:D23)</f>
        <v>1568691</v>
      </c>
      <c r="E19" s="26">
        <f t="shared" si="29"/>
        <v>1125546.6499999999</v>
      </c>
      <c r="F19" s="26">
        <f t="shared" si="29"/>
        <v>983541.3</v>
      </c>
      <c r="G19" s="26">
        <f t="shared" si="29"/>
        <v>1411872.7999999998</v>
      </c>
      <c r="H19" s="26">
        <f t="shared" si="29"/>
        <v>1352880.7999999998</v>
      </c>
      <c r="I19" s="26">
        <f t="shared" si="29"/>
        <v>1205502</v>
      </c>
      <c r="J19" s="27">
        <f t="shared" si="29"/>
        <v>1231217.0999999999</v>
      </c>
      <c r="K19" s="26">
        <f t="shared" ref="K19:N19" si="30">SUM(K20:K23)</f>
        <v>1475057</v>
      </c>
      <c r="L19" s="26">
        <f t="shared" si="30"/>
        <v>1715465</v>
      </c>
      <c r="M19" s="26">
        <f t="shared" si="30"/>
        <v>1178525</v>
      </c>
      <c r="N19" s="27">
        <f t="shared" si="30"/>
        <v>1043927</v>
      </c>
      <c r="O19" s="26">
        <f t="shared" ref="O19:R19" si="31">SUM(O20:O23)</f>
        <v>1258999.19</v>
      </c>
      <c r="P19" s="26">
        <f t="shared" si="31"/>
        <v>985440.8</v>
      </c>
      <c r="Q19" s="26">
        <f t="shared" si="31"/>
        <v>1029815.0299999999</v>
      </c>
      <c r="R19" s="27">
        <f t="shared" si="31"/>
        <v>1431358.8800000001</v>
      </c>
      <c r="S19" s="27">
        <f t="shared" ref="S19:U19" si="32">SUM(S20:S23)</f>
        <v>1269099.385</v>
      </c>
      <c r="T19" s="26">
        <f t="shared" ref="T19" si="33">SUM(T20:T23)</f>
        <v>1255041.325</v>
      </c>
      <c r="U19" s="26">
        <f t="shared" si="32"/>
        <v>1240313.53</v>
      </c>
      <c r="V19" s="26">
        <f t="shared" ref="V19:X19" si="34">SUM(V20:V23)</f>
        <v>1852952.07</v>
      </c>
      <c r="W19" s="26">
        <f t="shared" si="34"/>
        <v>1519217.3</v>
      </c>
      <c r="X19" s="28">
        <f t="shared" si="34"/>
        <v>1243476.8899999999</v>
      </c>
      <c r="Z19" s="105" t="s">
        <v>148</v>
      </c>
      <c r="AA19" s="110" t="s">
        <v>241</v>
      </c>
      <c r="AB19" s="107">
        <f t="shared" si="16"/>
        <v>4934301.84</v>
      </c>
      <c r="AC19" s="107">
        <f t="shared" si="17"/>
        <v>5201472.6999999993</v>
      </c>
      <c r="AD19" s="108">
        <f t="shared" si="12"/>
        <v>5412974</v>
      </c>
      <c r="AE19" s="108">
        <f t="shared" si="24"/>
        <v>4705613.9000000004</v>
      </c>
      <c r="AF19" s="109">
        <f t="shared" si="13"/>
        <v>5617406.3100000005</v>
      </c>
      <c r="AH19" s="105" t="s">
        <v>148</v>
      </c>
      <c r="AI19" s="110" t="s">
        <v>241</v>
      </c>
      <c r="AJ19" s="234">
        <f t="shared" si="14"/>
        <v>4934.3018400000001</v>
      </c>
      <c r="AK19" s="234">
        <f t="shared" si="5"/>
        <v>5201.4726999999993</v>
      </c>
      <c r="AL19" s="234">
        <f t="shared" si="5"/>
        <v>5412.9740000000002</v>
      </c>
      <c r="AM19" s="234">
        <f t="shared" si="5"/>
        <v>4705.6139000000003</v>
      </c>
      <c r="AN19" s="235">
        <f t="shared" si="5"/>
        <v>5617.4063100000003</v>
      </c>
    </row>
    <row r="20" spans="1:42" ht="18" customHeight="1" x14ac:dyDescent="0.25">
      <c r="A20" s="105" t="s">
        <v>149</v>
      </c>
      <c r="B20" s="110" t="s">
        <v>242</v>
      </c>
      <c r="C20" s="111">
        <v>1256522.8899999999</v>
      </c>
      <c r="D20" s="111">
        <v>1568691</v>
      </c>
      <c r="E20" s="111">
        <v>1125546.6499999999</v>
      </c>
      <c r="F20" s="111">
        <v>983541.3</v>
      </c>
      <c r="G20" s="111">
        <v>1411872.7999999998</v>
      </c>
      <c r="H20" s="111">
        <v>1352880.7999999998</v>
      </c>
      <c r="I20" s="111">
        <v>1205502</v>
      </c>
      <c r="J20" s="114">
        <v>1231217.0999999999</v>
      </c>
      <c r="K20" s="111">
        <v>1475057</v>
      </c>
      <c r="L20" s="111">
        <v>1715465</v>
      </c>
      <c r="M20" s="111">
        <v>1178525</v>
      </c>
      <c r="N20" s="114">
        <v>1043927</v>
      </c>
      <c r="O20" s="111">
        <v>1258999.19</v>
      </c>
      <c r="P20" s="111">
        <v>985440.8</v>
      </c>
      <c r="Q20" s="111">
        <v>1029815.0299999999</v>
      </c>
      <c r="R20" s="114">
        <v>1431358.8800000001</v>
      </c>
      <c r="S20" s="114">
        <v>1269099.385</v>
      </c>
      <c r="T20" s="111">
        <v>1255041.325</v>
      </c>
      <c r="U20" s="111">
        <v>1240313.53</v>
      </c>
      <c r="V20" s="111">
        <v>1852952.07</v>
      </c>
      <c r="W20" s="111">
        <v>1519217.3</v>
      </c>
      <c r="X20" s="201">
        <v>1243476.8899999999</v>
      </c>
      <c r="Z20" s="105" t="s">
        <v>149</v>
      </c>
      <c r="AA20" s="110" t="s">
        <v>242</v>
      </c>
      <c r="AB20" s="107">
        <f t="shared" si="16"/>
        <v>4934301.84</v>
      </c>
      <c r="AC20" s="107">
        <f t="shared" si="17"/>
        <v>5201472.6999999993</v>
      </c>
      <c r="AD20" s="108">
        <f t="shared" si="12"/>
        <v>5412974</v>
      </c>
      <c r="AE20" s="108">
        <f t="shared" si="24"/>
        <v>4705613.9000000004</v>
      </c>
      <c r="AF20" s="109">
        <f t="shared" si="13"/>
        <v>5617406.3100000005</v>
      </c>
      <c r="AH20" s="105" t="s">
        <v>149</v>
      </c>
      <c r="AI20" s="110" t="s">
        <v>242</v>
      </c>
      <c r="AJ20" s="234">
        <f t="shared" si="14"/>
        <v>4934.3018400000001</v>
      </c>
      <c r="AK20" s="234">
        <f t="shared" ref="AK20:AK79" si="35">AC20/1000</f>
        <v>5201.4726999999993</v>
      </c>
      <c r="AL20" s="234">
        <f t="shared" ref="AL20:AL79" si="36">AD20/1000</f>
        <v>5412.9740000000002</v>
      </c>
      <c r="AM20" s="234">
        <f t="shared" ref="AM20:AM79" si="37">AE20/1000</f>
        <v>4705.6139000000003</v>
      </c>
      <c r="AN20" s="235">
        <f t="shared" ref="AN20:AN79" si="38">AF20/1000</f>
        <v>5617.4063100000003</v>
      </c>
    </row>
    <row r="21" spans="1:42" ht="18" customHeight="1" x14ac:dyDescent="0.25">
      <c r="A21" s="105" t="s">
        <v>150</v>
      </c>
      <c r="B21" s="110" t="s">
        <v>243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4">
        <v>0</v>
      </c>
      <c r="K21" s="111">
        <v>0</v>
      </c>
      <c r="L21" s="111">
        <v>0</v>
      </c>
      <c r="M21" s="111">
        <v>0</v>
      </c>
      <c r="N21" s="114">
        <v>0</v>
      </c>
      <c r="O21" s="111">
        <v>0</v>
      </c>
      <c r="P21" s="111">
        <v>0</v>
      </c>
      <c r="Q21" s="111">
        <v>0</v>
      </c>
      <c r="R21" s="114">
        <v>0</v>
      </c>
      <c r="S21" s="114">
        <v>0</v>
      </c>
      <c r="T21" s="111">
        <v>0</v>
      </c>
      <c r="U21" s="111">
        <v>0</v>
      </c>
      <c r="V21" s="111">
        <v>0</v>
      </c>
      <c r="W21" s="111">
        <v>0</v>
      </c>
      <c r="X21" s="201">
        <v>0</v>
      </c>
      <c r="Z21" s="105" t="s">
        <v>150</v>
      </c>
      <c r="AA21" s="110" t="s">
        <v>243</v>
      </c>
      <c r="AB21" s="107">
        <f t="shared" si="16"/>
        <v>0</v>
      </c>
      <c r="AC21" s="107">
        <f t="shared" si="17"/>
        <v>0</v>
      </c>
      <c r="AD21" s="108">
        <f t="shared" si="12"/>
        <v>0</v>
      </c>
      <c r="AE21" s="108">
        <f t="shared" si="24"/>
        <v>0</v>
      </c>
      <c r="AF21" s="109">
        <f t="shared" si="13"/>
        <v>0</v>
      </c>
      <c r="AH21" s="105" t="s">
        <v>150</v>
      </c>
      <c r="AI21" s="110" t="s">
        <v>243</v>
      </c>
      <c r="AJ21" s="234">
        <f t="shared" si="14"/>
        <v>0</v>
      </c>
      <c r="AK21" s="234">
        <f t="shared" si="35"/>
        <v>0</v>
      </c>
      <c r="AL21" s="234">
        <f t="shared" si="36"/>
        <v>0</v>
      </c>
      <c r="AM21" s="234">
        <f t="shared" si="37"/>
        <v>0</v>
      </c>
      <c r="AN21" s="235">
        <f t="shared" si="38"/>
        <v>0</v>
      </c>
    </row>
    <row r="22" spans="1:42" ht="18" customHeight="1" x14ac:dyDescent="0.25">
      <c r="A22" s="105" t="s">
        <v>151</v>
      </c>
      <c r="B22" s="110" t="s">
        <v>244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114">
        <v>0</v>
      </c>
      <c r="K22" s="26">
        <v>0</v>
      </c>
      <c r="L22" s="26">
        <v>0</v>
      </c>
      <c r="M22" s="26">
        <v>0</v>
      </c>
      <c r="N22" s="114">
        <v>0</v>
      </c>
      <c r="O22" s="26">
        <v>0</v>
      </c>
      <c r="P22" s="26">
        <v>0</v>
      </c>
      <c r="Q22" s="26">
        <v>0</v>
      </c>
      <c r="R22" s="114">
        <v>0</v>
      </c>
      <c r="S22" s="114">
        <v>0</v>
      </c>
      <c r="T22" s="111">
        <v>0</v>
      </c>
      <c r="U22" s="111">
        <v>0</v>
      </c>
      <c r="V22" s="111">
        <v>0</v>
      </c>
      <c r="W22" s="111">
        <v>0</v>
      </c>
      <c r="X22" s="201">
        <v>0</v>
      </c>
      <c r="Z22" s="105" t="s">
        <v>151</v>
      </c>
      <c r="AA22" s="110" t="s">
        <v>244</v>
      </c>
      <c r="AB22" s="107">
        <f t="shared" si="16"/>
        <v>0</v>
      </c>
      <c r="AC22" s="107">
        <f t="shared" si="17"/>
        <v>0</v>
      </c>
      <c r="AD22" s="108">
        <f t="shared" si="12"/>
        <v>0</v>
      </c>
      <c r="AE22" s="108">
        <f t="shared" si="24"/>
        <v>0</v>
      </c>
      <c r="AF22" s="109">
        <f t="shared" si="13"/>
        <v>0</v>
      </c>
      <c r="AH22" s="105" t="s">
        <v>151</v>
      </c>
      <c r="AI22" s="110" t="s">
        <v>244</v>
      </c>
      <c r="AJ22" s="234">
        <f t="shared" si="14"/>
        <v>0</v>
      </c>
      <c r="AK22" s="234">
        <f t="shared" si="35"/>
        <v>0</v>
      </c>
      <c r="AL22" s="234">
        <f t="shared" si="36"/>
        <v>0</v>
      </c>
      <c r="AM22" s="234">
        <f t="shared" si="37"/>
        <v>0</v>
      </c>
      <c r="AN22" s="235">
        <f t="shared" si="38"/>
        <v>0</v>
      </c>
    </row>
    <row r="23" spans="1:42" ht="18" customHeight="1" x14ac:dyDescent="0.25">
      <c r="A23" s="115">
        <v>11414</v>
      </c>
      <c r="B23" s="110" t="s">
        <v>385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4">
        <v>0</v>
      </c>
      <c r="K23" s="111">
        <v>0</v>
      </c>
      <c r="L23" s="111">
        <v>0</v>
      </c>
      <c r="M23" s="111">
        <v>0</v>
      </c>
      <c r="N23" s="114">
        <v>0</v>
      </c>
      <c r="O23" s="111">
        <v>0</v>
      </c>
      <c r="P23" s="111">
        <v>0</v>
      </c>
      <c r="Q23" s="111">
        <v>0</v>
      </c>
      <c r="R23" s="114">
        <v>0</v>
      </c>
      <c r="S23" s="114">
        <v>0</v>
      </c>
      <c r="T23" s="111">
        <v>0</v>
      </c>
      <c r="U23" s="111">
        <v>0</v>
      </c>
      <c r="V23" s="111">
        <v>0</v>
      </c>
      <c r="W23" s="111">
        <v>0</v>
      </c>
      <c r="X23" s="201">
        <v>0</v>
      </c>
      <c r="Z23" s="115">
        <v>11414</v>
      </c>
      <c r="AA23" s="110" t="s">
        <v>385</v>
      </c>
      <c r="AB23" s="107">
        <f t="shared" si="16"/>
        <v>0</v>
      </c>
      <c r="AC23" s="107">
        <f t="shared" si="17"/>
        <v>0</v>
      </c>
      <c r="AD23" s="108">
        <f t="shared" si="12"/>
        <v>0</v>
      </c>
      <c r="AE23" s="108">
        <f t="shared" si="24"/>
        <v>0</v>
      </c>
      <c r="AF23" s="109">
        <f t="shared" si="13"/>
        <v>0</v>
      </c>
      <c r="AH23" s="115">
        <v>11414</v>
      </c>
      <c r="AI23" s="110" t="s">
        <v>385</v>
      </c>
      <c r="AJ23" s="234">
        <f t="shared" si="14"/>
        <v>0</v>
      </c>
      <c r="AK23" s="234">
        <f t="shared" si="35"/>
        <v>0</v>
      </c>
      <c r="AL23" s="234">
        <f t="shared" si="36"/>
        <v>0</v>
      </c>
      <c r="AM23" s="234">
        <f t="shared" si="37"/>
        <v>0</v>
      </c>
      <c r="AN23" s="235">
        <f t="shared" si="38"/>
        <v>0</v>
      </c>
    </row>
    <row r="24" spans="1:42" ht="18" customHeight="1" x14ac:dyDescent="0.25">
      <c r="A24" s="105" t="s">
        <v>152</v>
      </c>
      <c r="B24" s="110" t="s">
        <v>245</v>
      </c>
      <c r="C24" s="111">
        <v>984008.5</v>
      </c>
      <c r="D24" s="111">
        <v>605379</v>
      </c>
      <c r="E24" s="111">
        <v>1093978.3900000001</v>
      </c>
      <c r="F24" s="111">
        <v>1550596.9</v>
      </c>
      <c r="G24" s="111">
        <v>1198236.9000000001</v>
      </c>
      <c r="H24" s="111">
        <v>1511654.8</v>
      </c>
      <c r="I24" s="111">
        <v>719611</v>
      </c>
      <c r="J24" s="114">
        <v>1313315.3799999999</v>
      </c>
      <c r="K24" s="111">
        <v>1347575.87</v>
      </c>
      <c r="L24" s="111">
        <v>1365323</v>
      </c>
      <c r="M24" s="111">
        <v>1000567</v>
      </c>
      <c r="N24" s="114">
        <v>1258505</v>
      </c>
      <c r="O24" s="111">
        <v>1104893.9100000001</v>
      </c>
      <c r="P24" s="111">
        <v>842781.5</v>
      </c>
      <c r="Q24" s="111">
        <v>823992.16</v>
      </c>
      <c r="R24" s="114">
        <v>829851.01</v>
      </c>
      <c r="S24" s="114">
        <v>1328505.02</v>
      </c>
      <c r="T24" s="111">
        <v>1045719.11</v>
      </c>
      <c r="U24" s="111">
        <v>995340.58000000007</v>
      </c>
      <c r="V24" s="111">
        <v>917992.81</v>
      </c>
      <c r="W24" s="111">
        <v>1775032.9200000002</v>
      </c>
      <c r="X24" s="201">
        <v>1398544.8429999999</v>
      </c>
      <c r="Z24" s="105" t="s">
        <v>152</v>
      </c>
      <c r="AA24" s="110" t="s">
        <v>245</v>
      </c>
      <c r="AB24" s="107">
        <f t="shared" si="16"/>
        <v>4233962.79</v>
      </c>
      <c r="AC24" s="107">
        <f t="shared" si="17"/>
        <v>4742818.08</v>
      </c>
      <c r="AD24" s="108">
        <f t="shared" si="12"/>
        <v>4971970.87</v>
      </c>
      <c r="AE24" s="108">
        <f t="shared" si="24"/>
        <v>3601518.58</v>
      </c>
      <c r="AF24" s="109">
        <f t="shared" si="13"/>
        <v>4287557.5199999996</v>
      </c>
      <c r="AH24" s="105" t="s">
        <v>152</v>
      </c>
      <c r="AI24" s="110" t="s">
        <v>245</v>
      </c>
      <c r="AJ24" s="234">
        <f t="shared" si="14"/>
        <v>4233.9627899999996</v>
      </c>
      <c r="AK24" s="234">
        <f t="shared" si="35"/>
        <v>4742.81808</v>
      </c>
      <c r="AL24" s="234">
        <f t="shared" si="36"/>
        <v>4971.9708700000001</v>
      </c>
      <c r="AM24" s="234">
        <f t="shared" si="37"/>
        <v>3601.5185799999999</v>
      </c>
      <c r="AN24" s="235">
        <f t="shared" si="38"/>
        <v>4287.5575199999994</v>
      </c>
    </row>
    <row r="25" spans="1:42" ht="18" customHeight="1" x14ac:dyDescent="0.25">
      <c r="A25" s="105" t="s">
        <v>153</v>
      </c>
      <c r="B25" s="110" t="s">
        <v>246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4">
        <v>0</v>
      </c>
      <c r="K25" s="111">
        <v>0</v>
      </c>
      <c r="L25" s="111">
        <v>0</v>
      </c>
      <c r="M25" s="111">
        <v>0</v>
      </c>
      <c r="N25" s="114">
        <v>0</v>
      </c>
      <c r="O25" s="111">
        <v>0</v>
      </c>
      <c r="P25" s="111">
        <v>0</v>
      </c>
      <c r="Q25" s="111">
        <v>0</v>
      </c>
      <c r="R25" s="114">
        <v>0</v>
      </c>
      <c r="S25" s="114">
        <v>0</v>
      </c>
      <c r="T25" s="111">
        <v>0</v>
      </c>
      <c r="U25" s="111">
        <v>0</v>
      </c>
      <c r="V25" s="111">
        <v>0</v>
      </c>
      <c r="W25" s="111">
        <v>0</v>
      </c>
      <c r="X25" s="201">
        <v>0</v>
      </c>
      <c r="Z25" s="105" t="s">
        <v>153</v>
      </c>
      <c r="AA25" s="110" t="s">
        <v>246</v>
      </c>
      <c r="AB25" s="107">
        <f t="shared" si="16"/>
        <v>0</v>
      </c>
      <c r="AC25" s="107">
        <f t="shared" si="17"/>
        <v>0</v>
      </c>
      <c r="AD25" s="108">
        <f t="shared" si="12"/>
        <v>0</v>
      </c>
      <c r="AE25" s="108">
        <f t="shared" si="24"/>
        <v>0</v>
      </c>
      <c r="AF25" s="109">
        <f t="shared" si="13"/>
        <v>0</v>
      </c>
      <c r="AH25" s="105" t="s">
        <v>153</v>
      </c>
      <c r="AI25" s="110" t="s">
        <v>246</v>
      </c>
      <c r="AJ25" s="234">
        <f t="shared" si="14"/>
        <v>0</v>
      </c>
      <c r="AK25" s="234">
        <f t="shared" si="35"/>
        <v>0</v>
      </c>
      <c r="AL25" s="234">
        <f t="shared" si="36"/>
        <v>0</v>
      </c>
      <c r="AM25" s="234">
        <f t="shared" si="37"/>
        <v>0</v>
      </c>
      <c r="AN25" s="235">
        <f t="shared" si="38"/>
        <v>0</v>
      </c>
    </row>
    <row r="26" spans="1:42" ht="18" customHeight="1" x14ac:dyDescent="0.25">
      <c r="A26" s="105" t="s">
        <v>154</v>
      </c>
      <c r="B26" s="110" t="s">
        <v>247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4">
        <v>0</v>
      </c>
      <c r="K26" s="111">
        <v>0</v>
      </c>
      <c r="L26" s="111">
        <v>0</v>
      </c>
      <c r="M26" s="111">
        <v>0</v>
      </c>
      <c r="N26" s="114">
        <v>0</v>
      </c>
      <c r="O26" s="111">
        <v>0</v>
      </c>
      <c r="P26" s="111">
        <v>0</v>
      </c>
      <c r="Q26" s="111">
        <v>0</v>
      </c>
      <c r="R26" s="114">
        <v>0</v>
      </c>
      <c r="S26" s="114">
        <v>0</v>
      </c>
      <c r="T26" s="111">
        <v>0</v>
      </c>
      <c r="U26" s="111">
        <v>0</v>
      </c>
      <c r="V26" s="111">
        <v>0</v>
      </c>
      <c r="W26" s="111">
        <v>0</v>
      </c>
      <c r="X26" s="201">
        <v>0</v>
      </c>
      <c r="Z26" s="105" t="s">
        <v>154</v>
      </c>
      <c r="AA26" s="110" t="s">
        <v>247</v>
      </c>
      <c r="AB26" s="107">
        <f t="shared" si="16"/>
        <v>0</v>
      </c>
      <c r="AC26" s="107">
        <f t="shared" si="17"/>
        <v>0</v>
      </c>
      <c r="AD26" s="108">
        <f t="shared" si="12"/>
        <v>0</v>
      </c>
      <c r="AE26" s="108">
        <f t="shared" si="24"/>
        <v>0</v>
      </c>
      <c r="AF26" s="109">
        <f t="shared" si="13"/>
        <v>0</v>
      </c>
      <c r="AH26" s="105" t="s">
        <v>154</v>
      </c>
      <c r="AI26" s="110" t="s">
        <v>247</v>
      </c>
      <c r="AJ26" s="234">
        <f t="shared" si="14"/>
        <v>0</v>
      </c>
      <c r="AK26" s="234">
        <f t="shared" si="35"/>
        <v>0</v>
      </c>
      <c r="AL26" s="234">
        <f t="shared" si="36"/>
        <v>0</v>
      </c>
      <c r="AM26" s="234">
        <f t="shared" si="37"/>
        <v>0</v>
      </c>
      <c r="AN26" s="235">
        <f t="shared" si="38"/>
        <v>0</v>
      </c>
    </row>
    <row r="27" spans="1:42" ht="18" customHeight="1" x14ac:dyDescent="0.25">
      <c r="A27" s="105" t="s">
        <v>155</v>
      </c>
      <c r="B27" s="110" t="s">
        <v>248</v>
      </c>
      <c r="C27" s="26">
        <f>C28+C29</f>
        <v>469162.41000000003</v>
      </c>
      <c r="D27" s="26">
        <f t="shared" ref="D27:J27" si="39">D28+D29</f>
        <v>535552</v>
      </c>
      <c r="E27" s="26">
        <f t="shared" si="39"/>
        <v>664277.94771118648</v>
      </c>
      <c r="F27" s="26">
        <f t="shared" si="39"/>
        <v>713920.8</v>
      </c>
      <c r="G27" s="26">
        <f t="shared" si="39"/>
        <v>495265.19999999995</v>
      </c>
      <c r="H27" s="26">
        <f t="shared" si="39"/>
        <v>354841.59999999998</v>
      </c>
      <c r="I27" s="26">
        <f t="shared" si="39"/>
        <v>368637.00745044701</v>
      </c>
      <c r="J27" s="27">
        <f t="shared" si="39"/>
        <v>663914.67000000004</v>
      </c>
      <c r="K27" s="26">
        <f t="shared" ref="K27:N27" si="40">K28+K29</f>
        <v>595407.1</v>
      </c>
      <c r="L27" s="26">
        <f t="shared" si="40"/>
        <v>401725</v>
      </c>
      <c r="M27" s="26">
        <f>M28+M29</f>
        <v>367764</v>
      </c>
      <c r="N27" s="27">
        <f t="shared" si="40"/>
        <v>660594</v>
      </c>
      <c r="O27" s="26">
        <f t="shared" ref="O27:P27" si="41">O28+O29</f>
        <v>637726.89999999991</v>
      </c>
      <c r="P27" s="26">
        <f t="shared" si="41"/>
        <v>741133.6</v>
      </c>
      <c r="Q27" s="26">
        <f>Q28+Q29</f>
        <v>529668.31238300004</v>
      </c>
      <c r="R27" s="27">
        <f t="shared" ref="R27:S27" si="42">R28+R29</f>
        <v>594147.45200000005</v>
      </c>
      <c r="S27" s="27">
        <f t="shared" si="42"/>
        <v>596523.09000000008</v>
      </c>
      <c r="T27" s="26">
        <f t="shared" ref="T27:U27" si="43">T28+T29</f>
        <v>419987.73</v>
      </c>
      <c r="U27" s="26">
        <f t="shared" si="43"/>
        <v>236213.40999999997</v>
      </c>
      <c r="V27" s="26">
        <f t="shared" ref="V27:X27" si="44">V28+V29</f>
        <v>534481.75</v>
      </c>
      <c r="W27" s="26">
        <f t="shared" si="44"/>
        <v>310533.77999999997</v>
      </c>
      <c r="X27" s="28">
        <f t="shared" si="44"/>
        <v>534350.9</v>
      </c>
      <c r="Z27" s="105" t="s">
        <v>155</v>
      </c>
      <c r="AA27" s="110" t="s">
        <v>248</v>
      </c>
      <c r="AB27" s="107">
        <f t="shared" si="16"/>
        <v>2382913.1577111864</v>
      </c>
      <c r="AC27" s="107">
        <f t="shared" si="17"/>
        <v>1882658.4774504472</v>
      </c>
      <c r="AD27" s="108">
        <f t="shared" si="12"/>
        <v>2025490.1</v>
      </c>
      <c r="AE27" s="108">
        <f t="shared" si="24"/>
        <v>2502676.2643830003</v>
      </c>
      <c r="AF27" s="109">
        <f t="shared" si="13"/>
        <v>1787205.98</v>
      </c>
      <c r="AH27" s="105" t="s">
        <v>155</v>
      </c>
      <c r="AI27" s="110" t="s">
        <v>248</v>
      </c>
      <c r="AJ27" s="234">
        <f t="shared" si="14"/>
        <v>2382.9131577111866</v>
      </c>
      <c r="AK27" s="234">
        <f t="shared" si="35"/>
        <v>1882.6584774504472</v>
      </c>
      <c r="AL27" s="234">
        <f t="shared" si="36"/>
        <v>2025.4901</v>
      </c>
      <c r="AM27" s="234">
        <f t="shared" si="37"/>
        <v>2502.6762643830002</v>
      </c>
      <c r="AN27" s="235">
        <f t="shared" si="38"/>
        <v>1787.20598</v>
      </c>
    </row>
    <row r="28" spans="1:42" ht="18" customHeight="1" x14ac:dyDescent="0.25">
      <c r="A28" s="105" t="s">
        <v>156</v>
      </c>
      <c r="B28" s="116" t="s">
        <v>249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7">
        <v>0</v>
      </c>
      <c r="K28" s="26">
        <v>0</v>
      </c>
      <c r="L28" s="26">
        <v>0</v>
      </c>
      <c r="M28" s="26">
        <v>0</v>
      </c>
      <c r="N28" s="27">
        <v>0</v>
      </c>
      <c r="O28" s="26">
        <v>0</v>
      </c>
      <c r="P28" s="26">
        <v>0</v>
      </c>
      <c r="Q28" s="26">
        <v>0</v>
      </c>
      <c r="R28" s="27">
        <v>0</v>
      </c>
      <c r="S28" s="27">
        <v>0</v>
      </c>
      <c r="T28" s="26">
        <v>0</v>
      </c>
      <c r="U28" s="26">
        <v>0</v>
      </c>
      <c r="V28" s="26">
        <v>0</v>
      </c>
      <c r="W28" s="26">
        <v>0</v>
      </c>
      <c r="X28" s="28">
        <v>0</v>
      </c>
      <c r="Z28" s="105" t="s">
        <v>156</v>
      </c>
      <c r="AA28" s="110" t="s">
        <v>249</v>
      </c>
      <c r="AB28" s="107">
        <f t="shared" si="16"/>
        <v>0</v>
      </c>
      <c r="AC28" s="107">
        <f t="shared" si="17"/>
        <v>0</v>
      </c>
      <c r="AD28" s="108">
        <f t="shared" si="12"/>
        <v>0</v>
      </c>
      <c r="AE28" s="108">
        <f t="shared" si="24"/>
        <v>0</v>
      </c>
      <c r="AF28" s="109">
        <f t="shared" si="13"/>
        <v>0</v>
      </c>
      <c r="AH28" s="105" t="s">
        <v>156</v>
      </c>
      <c r="AI28" s="110" t="s">
        <v>249</v>
      </c>
      <c r="AJ28" s="234">
        <f t="shared" si="14"/>
        <v>0</v>
      </c>
      <c r="AK28" s="234">
        <f t="shared" si="35"/>
        <v>0</v>
      </c>
      <c r="AL28" s="234">
        <f t="shared" si="36"/>
        <v>0</v>
      </c>
      <c r="AM28" s="234">
        <f t="shared" si="37"/>
        <v>0</v>
      </c>
      <c r="AN28" s="235">
        <f t="shared" si="38"/>
        <v>0</v>
      </c>
    </row>
    <row r="29" spans="1:42" ht="18" customHeight="1" x14ac:dyDescent="0.25">
      <c r="A29" s="105" t="s">
        <v>157</v>
      </c>
      <c r="B29" s="116" t="s">
        <v>250</v>
      </c>
      <c r="C29" s="26">
        <v>469162.41000000003</v>
      </c>
      <c r="D29" s="26">
        <v>535552</v>
      </c>
      <c r="E29" s="26">
        <v>664277.94771118648</v>
      </c>
      <c r="F29" s="26">
        <v>713920.8</v>
      </c>
      <c r="G29" s="26">
        <v>495265.19999999995</v>
      </c>
      <c r="H29" s="26">
        <v>354841.59999999998</v>
      </c>
      <c r="I29" s="26">
        <v>368637.00745044701</v>
      </c>
      <c r="J29" s="27">
        <v>663914.67000000004</v>
      </c>
      <c r="K29" s="26">
        <v>595407.1</v>
      </c>
      <c r="L29" s="26">
        <v>401725</v>
      </c>
      <c r="M29" s="26">
        <v>367764</v>
      </c>
      <c r="N29" s="27">
        <v>660594</v>
      </c>
      <c r="O29" s="26">
        <v>637726.89999999991</v>
      </c>
      <c r="P29" s="26">
        <v>741133.6</v>
      </c>
      <c r="Q29" s="26">
        <v>529668.31238300004</v>
      </c>
      <c r="R29" s="27">
        <v>594147.45200000005</v>
      </c>
      <c r="S29" s="27">
        <v>596523.09000000008</v>
      </c>
      <c r="T29" s="26">
        <v>419987.73</v>
      </c>
      <c r="U29" s="26">
        <v>236213.40999999997</v>
      </c>
      <c r="V29" s="26">
        <v>534481.75</v>
      </c>
      <c r="W29" s="26">
        <v>310533.77999999997</v>
      </c>
      <c r="X29" s="28">
        <v>534350.9</v>
      </c>
      <c r="Z29" s="105" t="s">
        <v>157</v>
      </c>
      <c r="AA29" s="110" t="s">
        <v>250</v>
      </c>
      <c r="AB29" s="107">
        <f t="shared" si="16"/>
        <v>2382913.1577111864</v>
      </c>
      <c r="AC29" s="107">
        <f t="shared" si="17"/>
        <v>1882658.4774504472</v>
      </c>
      <c r="AD29" s="108">
        <f>K29+L29+M29+N29</f>
        <v>2025490.1</v>
      </c>
      <c r="AE29" s="108">
        <f t="shared" si="24"/>
        <v>2502676.2643830003</v>
      </c>
      <c r="AF29" s="109">
        <f t="shared" si="13"/>
        <v>1787205.98</v>
      </c>
      <c r="AH29" s="105" t="s">
        <v>157</v>
      </c>
      <c r="AI29" s="110" t="s">
        <v>250</v>
      </c>
      <c r="AJ29" s="234">
        <f t="shared" si="14"/>
        <v>2382.9131577111866</v>
      </c>
      <c r="AK29" s="234">
        <f t="shared" si="35"/>
        <v>1882.6584774504472</v>
      </c>
      <c r="AL29" s="234">
        <f t="shared" si="36"/>
        <v>2025.4901</v>
      </c>
      <c r="AM29" s="234">
        <f t="shared" si="37"/>
        <v>2502.6762643830002</v>
      </c>
      <c r="AN29" s="235">
        <f t="shared" si="38"/>
        <v>1787.20598</v>
      </c>
    </row>
    <row r="30" spans="1:42" ht="18" customHeight="1" x14ac:dyDescent="0.25">
      <c r="A30" s="105" t="s">
        <v>158</v>
      </c>
      <c r="B30" s="110" t="s">
        <v>251</v>
      </c>
      <c r="C30" s="26">
        <v>236905</v>
      </c>
      <c r="D30" s="26">
        <v>223317</v>
      </c>
      <c r="E30" s="26">
        <v>303058.12762220966</v>
      </c>
      <c r="F30" s="26">
        <v>217308.7</v>
      </c>
      <c r="G30" s="26">
        <v>251952</v>
      </c>
      <c r="H30" s="26">
        <v>291712</v>
      </c>
      <c r="I30" s="26">
        <v>233559.30799847993</v>
      </c>
      <c r="J30" s="27">
        <v>282216</v>
      </c>
      <c r="K30" s="26">
        <v>290537.99</v>
      </c>
      <c r="L30" s="26">
        <v>213153</v>
      </c>
      <c r="M30" s="26">
        <v>306416</v>
      </c>
      <c r="N30" s="27">
        <v>348069</v>
      </c>
      <c r="O30" s="26">
        <v>216368.81</v>
      </c>
      <c r="P30" s="26">
        <v>278712</v>
      </c>
      <c r="Q30" s="26">
        <v>161143.43466900001</v>
      </c>
      <c r="R30" s="27">
        <v>225639.77000000002</v>
      </c>
      <c r="S30" s="27">
        <v>242619.01</v>
      </c>
      <c r="T30" s="26">
        <v>255565.18000000002</v>
      </c>
      <c r="U30" s="26">
        <v>212414.37</v>
      </c>
      <c r="V30" s="26">
        <v>968154.60000000009</v>
      </c>
      <c r="W30" s="26">
        <v>322231.56999999995</v>
      </c>
      <c r="X30" s="28">
        <v>467663</v>
      </c>
      <c r="Z30" s="105" t="s">
        <v>158</v>
      </c>
      <c r="AA30" s="110" t="s">
        <v>251</v>
      </c>
      <c r="AB30" s="107">
        <f t="shared" si="16"/>
        <v>980588.82762220968</v>
      </c>
      <c r="AC30" s="107">
        <f t="shared" si="17"/>
        <v>1059439.3079984798</v>
      </c>
      <c r="AD30" s="108">
        <f t="shared" si="12"/>
        <v>1158175.99</v>
      </c>
      <c r="AE30" s="108">
        <f t="shared" si="24"/>
        <v>881864.01466900005</v>
      </c>
      <c r="AF30" s="109">
        <f t="shared" si="13"/>
        <v>1678753.1600000001</v>
      </c>
      <c r="AH30" s="105" t="s">
        <v>158</v>
      </c>
      <c r="AI30" s="110" t="s">
        <v>251</v>
      </c>
      <c r="AJ30" s="234">
        <f t="shared" si="14"/>
        <v>980.58882762220969</v>
      </c>
      <c r="AK30" s="234">
        <f t="shared" si="35"/>
        <v>1059.4393079984798</v>
      </c>
      <c r="AL30" s="234">
        <f t="shared" si="36"/>
        <v>1158.17599</v>
      </c>
      <c r="AM30" s="234">
        <f t="shared" si="37"/>
        <v>881.86401466900008</v>
      </c>
      <c r="AN30" s="235">
        <f t="shared" si="38"/>
        <v>1678.7531600000002</v>
      </c>
    </row>
    <row r="31" spans="1:42" s="3" customFormat="1" ht="18" customHeight="1" x14ac:dyDescent="0.25">
      <c r="A31" s="105" t="s">
        <v>159</v>
      </c>
      <c r="B31" s="106" t="s">
        <v>252</v>
      </c>
      <c r="C31" s="40">
        <f>SUM(C32:C37)</f>
        <v>271995.21999999997</v>
      </c>
      <c r="D31" s="40">
        <f t="shared" ref="D31:J31" si="45">SUM(D32:D37)</f>
        <v>398507</v>
      </c>
      <c r="E31" s="40">
        <f t="shared" si="45"/>
        <v>225961.71199999997</v>
      </c>
      <c r="F31" s="40">
        <f t="shared" si="45"/>
        <v>103098.5</v>
      </c>
      <c r="G31" s="40">
        <f t="shared" si="45"/>
        <v>292691</v>
      </c>
      <c r="H31" s="40">
        <f t="shared" si="45"/>
        <v>220741.60000000003</v>
      </c>
      <c r="I31" s="40">
        <f t="shared" si="45"/>
        <v>232796</v>
      </c>
      <c r="J31" s="41">
        <f t="shared" si="45"/>
        <v>350823.00000000006</v>
      </c>
      <c r="K31" s="40">
        <f t="shared" ref="K31:M31" si="46">SUM(K32:K37)</f>
        <v>274828.79999999999</v>
      </c>
      <c r="L31" s="40">
        <f t="shared" si="46"/>
        <v>368557</v>
      </c>
      <c r="M31" s="40">
        <f t="shared" si="46"/>
        <v>168302</v>
      </c>
      <c r="N31" s="41">
        <f>SUM(N32:N37)</f>
        <v>212209</v>
      </c>
      <c r="O31" s="40">
        <f t="shared" ref="O31:Q31" si="47">SUM(O32:O37)</f>
        <v>295207.89999999997</v>
      </c>
      <c r="P31" s="40">
        <f t="shared" si="47"/>
        <v>245460.2</v>
      </c>
      <c r="Q31" s="40">
        <f t="shared" si="47"/>
        <v>266633.81120000005</v>
      </c>
      <c r="R31" s="41">
        <f>SUM(R32:R37)</f>
        <v>277552.61399999994</v>
      </c>
      <c r="S31" s="41">
        <f>SUM(S32:S37)</f>
        <v>205310.49</v>
      </c>
      <c r="T31" s="40">
        <f>SUM(T32:T37)</f>
        <v>205611.13</v>
      </c>
      <c r="U31" s="40">
        <f>SUM(U32:U37)</f>
        <v>200148.41</v>
      </c>
      <c r="V31" s="40">
        <f>SUM(V32:V37)</f>
        <v>594231.4</v>
      </c>
      <c r="W31" s="40">
        <f t="shared" ref="W31:X31" si="48">SUM(W32:W37)</f>
        <v>563200.4</v>
      </c>
      <c r="X31" s="199">
        <f t="shared" si="48"/>
        <v>540912.25</v>
      </c>
      <c r="Y31" s="36"/>
      <c r="Z31" s="105" t="s">
        <v>159</v>
      </c>
      <c r="AA31" s="106" t="s">
        <v>252</v>
      </c>
      <c r="AB31" s="107">
        <f t="shared" si="16"/>
        <v>999562.43199999991</v>
      </c>
      <c r="AC31" s="107">
        <f t="shared" si="17"/>
        <v>1097051.6000000001</v>
      </c>
      <c r="AD31" s="108">
        <f t="shared" si="12"/>
        <v>1023896.8</v>
      </c>
      <c r="AE31" s="108">
        <f t="shared" si="24"/>
        <v>1084854.5252</v>
      </c>
      <c r="AF31" s="109">
        <f t="shared" si="13"/>
        <v>1205301.4300000002</v>
      </c>
      <c r="AG31" s="36"/>
      <c r="AH31" s="105" t="s">
        <v>159</v>
      </c>
      <c r="AI31" s="106" t="s">
        <v>252</v>
      </c>
      <c r="AJ31" s="234">
        <f t="shared" si="14"/>
        <v>999.56243199999994</v>
      </c>
      <c r="AK31" s="234">
        <f t="shared" si="35"/>
        <v>1097.0516</v>
      </c>
      <c r="AL31" s="234">
        <f t="shared" si="36"/>
        <v>1023.8968000000001</v>
      </c>
      <c r="AM31" s="234">
        <f t="shared" si="37"/>
        <v>1084.8545252000001</v>
      </c>
      <c r="AN31" s="235">
        <f t="shared" si="38"/>
        <v>1205.3014300000002</v>
      </c>
      <c r="AO31" s="36"/>
      <c r="AP31" s="36"/>
    </row>
    <row r="32" spans="1:42" ht="18" customHeight="1" x14ac:dyDescent="0.25">
      <c r="A32" s="105" t="s">
        <v>160</v>
      </c>
      <c r="B32" s="110" t="s">
        <v>253</v>
      </c>
      <c r="C32" s="26">
        <v>266427.84999999998</v>
      </c>
      <c r="D32" s="26">
        <v>379867</v>
      </c>
      <c r="E32" s="26">
        <v>223919.02199999997</v>
      </c>
      <c r="F32" s="26">
        <v>100360</v>
      </c>
      <c r="G32" s="26">
        <v>282452</v>
      </c>
      <c r="H32" s="26">
        <v>214917.50000000003</v>
      </c>
      <c r="I32" s="26">
        <v>225717</v>
      </c>
      <c r="J32" s="27">
        <v>336142.30000000005</v>
      </c>
      <c r="K32" s="26">
        <v>265170.5</v>
      </c>
      <c r="L32" s="26">
        <v>354564</v>
      </c>
      <c r="M32" s="26">
        <v>160301</v>
      </c>
      <c r="N32" s="27">
        <v>198809</v>
      </c>
      <c r="O32" s="26">
        <v>290061.59999999998</v>
      </c>
      <c r="P32" s="26">
        <v>242637.2</v>
      </c>
      <c r="Q32" s="26">
        <v>263620.28000000003</v>
      </c>
      <c r="R32" s="27">
        <v>273694.94999999995</v>
      </c>
      <c r="S32" s="27">
        <v>200493.49</v>
      </c>
      <c r="T32" s="26">
        <v>201133.13</v>
      </c>
      <c r="U32" s="26">
        <v>195954.41</v>
      </c>
      <c r="V32" s="26">
        <v>584277.5</v>
      </c>
      <c r="W32" s="26">
        <v>454045</v>
      </c>
      <c r="X32" s="28">
        <v>520430</v>
      </c>
      <c r="Z32" s="105" t="s">
        <v>160</v>
      </c>
      <c r="AA32" s="110" t="s">
        <v>253</v>
      </c>
      <c r="AB32" s="107">
        <f t="shared" si="16"/>
        <v>970573.87199999997</v>
      </c>
      <c r="AC32" s="107">
        <f t="shared" si="17"/>
        <v>1059228.8</v>
      </c>
      <c r="AD32" s="108">
        <f t="shared" si="12"/>
        <v>978844.5</v>
      </c>
      <c r="AE32" s="108">
        <f t="shared" si="24"/>
        <v>1070014.03</v>
      </c>
      <c r="AF32" s="109">
        <f t="shared" si="13"/>
        <v>1181858.53</v>
      </c>
      <c r="AH32" s="105" t="s">
        <v>160</v>
      </c>
      <c r="AI32" s="110" t="s">
        <v>253</v>
      </c>
      <c r="AJ32" s="234">
        <f t="shared" si="14"/>
        <v>970.57387199999994</v>
      </c>
      <c r="AK32" s="234">
        <f t="shared" si="35"/>
        <v>1059.2288000000001</v>
      </c>
      <c r="AL32" s="234">
        <f t="shared" si="36"/>
        <v>978.84450000000004</v>
      </c>
      <c r="AM32" s="234">
        <f t="shared" si="37"/>
        <v>1070.01403</v>
      </c>
      <c r="AN32" s="235">
        <f t="shared" si="38"/>
        <v>1181.85853</v>
      </c>
    </row>
    <row r="33" spans="1:40" ht="18" customHeight="1" x14ac:dyDescent="0.25">
      <c r="A33" s="105" t="s">
        <v>161</v>
      </c>
      <c r="B33" s="110" t="s">
        <v>254</v>
      </c>
      <c r="C33" s="111">
        <v>5567.37</v>
      </c>
      <c r="D33" s="111">
        <v>18640</v>
      </c>
      <c r="E33" s="111">
        <v>2042.69</v>
      </c>
      <c r="F33" s="111">
        <v>2738.5</v>
      </c>
      <c r="G33" s="111">
        <v>10239</v>
      </c>
      <c r="H33" s="111">
        <v>5824.1</v>
      </c>
      <c r="I33" s="111">
        <v>7079</v>
      </c>
      <c r="J33" s="114">
        <v>14680.7</v>
      </c>
      <c r="K33" s="111">
        <v>9658.2999999999993</v>
      </c>
      <c r="L33" s="111">
        <v>13993</v>
      </c>
      <c r="M33" s="111">
        <v>8001</v>
      </c>
      <c r="N33" s="114">
        <v>13400</v>
      </c>
      <c r="O33" s="111">
        <v>5146.3</v>
      </c>
      <c r="P33" s="111">
        <v>2823</v>
      </c>
      <c r="Q33" s="111">
        <v>3013.5312000000004</v>
      </c>
      <c r="R33" s="114">
        <v>3857.6640000000002</v>
      </c>
      <c r="S33" s="114">
        <v>4817</v>
      </c>
      <c r="T33" s="111">
        <v>4478</v>
      </c>
      <c r="U33" s="111">
        <v>4194</v>
      </c>
      <c r="V33" s="111">
        <v>9953.9</v>
      </c>
      <c r="W33" s="111">
        <v>109155.4</v>
      </c>
      <c r="X33" s="201">
        <v>20482.25</v>
      </c>
      <c r="Z33" s="105" t="s">
        <v>161</v>
      </c>
      <c r="AA33" s="110" t="s">
        <v>254</v>
      </c>
      <c r="AB33" s="107">
        <f t="shared" si="16"/>
        <v>28988.559999999998</v>
      </c>
      <c r="AC33" s="107">
        <f t="shared" si="17"/>
        <v>37822.800000000003</v>
      </c>
      <c r="AD33" s="108">
        <f t="shared" si="12"/>
        <v>45052.3</v>
      </c>
      <c r="AE33" s="108">
        <f t="shared" si="24"/>
        <v>14840.495200000001</v>
      </c>
      <c r="AF33" s="109">
        <f t="shared" si="13"/>
        <v>23442.9</v>
      </c>
      <c r="AH33" s="105" t="s">
        <v>161</v>
      </c>
      <c r="AI33" s="110" t="s">
        <v>254</v>
      </c>
      <c r="AJ33" s="234">
        <f t="shared" si="14"/>
        <v>28.988559999999996</v>
      </c>
      <c r="AK33" s="234">
        <f t="shared" si="35"/>
        <v>37.822800000000001</v>
      </c>
      <c r="AL33" s="234">
        <f t="shared" si="36"/>
        <v>45.052300000000002</v>
      </c>
      <c r="AM33" s="234">
        <f t="shared" si="37"/>
        <v>14.840495200000001</v>
      </c>
      <c r="AN33" s="235">
        <f t="shared" si="38"/>
        <v>23.442900000000002</v>
      </c>
    </row>
    <row r="34" spans="1:40" ht="18" customHeight="1" x14ac:dyDescent="0.25">
      <c r="A34" s="105" t="s">
        <v>162</v>
      </c>
      <c r="B34" s="110" t="s">
        <v>255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4">
        <v>0</v>
      </c>
      <c r="K34" s="111">
        <v>0</v>
      </c>
      <c r="L34" s="111">
        <v>0</v>
      </c>
      <c r="M34" s="111">
        <v>0</v>
      </c>
      <c r="N34" s="114">
        <v>0</v>
      </c>
      <c r="O34" s="111">
        <v>0</v>
      </c>
      <c r="P34" s="111">
        <v>0</v>
      </c>
      <c r="Q34" s="111">
        <v>0</v>
      </c>
      <c r="R34" s="114">
        <v>0</v>
      </c>
      <c r="S34" s="114">
        <v>0</v>
      </c>
      <c r="T34" s="111">
        <v>0</v>
      </c>
      <c r="U34" s="111">
        <v>0</v>
      </c>
      <c r="V34" s="111">
        <v>0</v>
      </c>
      <c r="W34" s="111">
        <v>0</v>
      </c>
      <c r="X34" s="201">
        <v>0</v>
      </c>
      <c r="Z34" s="105" t="s">
        <v>162</v>
      </c>
      <c r="AA34" s="110" t="s">
        <v>255</v>
      </c>
      <c r="AB34" s="107">
        <f t="shared" si="16"/>
        <v>0</v>
      </c>
      <c r="AC34" s="107">
        <f t="shared" si="17"/>
        <v>0</v>
      </c>
      <c r="AD34" s="108">
        <f t="shared" si="12"/>
        <v>0</v>
      </c>
      <c r="AE34" s="108">
        <f t="shared" si="24"/>
        <v>0</v>
      </c>
      <c r="AF34" s="109">
        <f t="shared" si="13"/>
        <v>0</v>
      </c>
      <c r="AH34" s="105" t="s">
        <v>162</v>
      </c>
      <c r="AI34" s="110" t="s">
        <v>255</v>
      </c>
      <c r="AJ34" s="234">
        <f t="shared" si="14"/>
        <v>0</v>
      </c>
      <c r="AK34" s="234">
        <f t="shared" si="35"/>
        <v>0</v>
      </c>
      <c r="AL34" s="234">
        <f t="shared" si="36"/>
        <v>0</v>
      </c>
      <c r="AM34" s="234">
        <f t="shared" si="37"/>
        <v>0</v>
      </c>
      <c r="AN34" s="235">
        <f t="shared" si="38"/>
        <v>0</v>
      </c>
    </row>
    <row r="35" spans="1:40" ht="18" customHeight="1" x14ac:dyDescent="0.25">
      <c r="A35" s="105" t="s">
        <v>163</v>
      </c>
      <c r="B35" s="110" t="s">
        <v>256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4">
        <v>0</v>
      </c>
      <c r="K35" s="111">
        <v>0</v>
      </c>
      <c r="L35" s="111">
        <v>0</v>
      </c>
      <c r="M35" s="111">
        <v>0</v>
      </c>
      <c r="N35" s="114">
        <v>0</v>
      </c>
      <c r="O35" s="111">
        <v>0</v>
      </c>
      <c r="P35" s="111">
        <v>0</v>
      </c>
      <c r="Q35" s="111">
        <v>0</v>
      </c>
      <c r="R35" s="114">
        <v>0</v>
      </c>
      <c r="S35" s="114">
        <v>0</v>
      </c>
      <c r="T35" s="111">
        <v>0</v>
      </c>
      <c r="U35" s="111">
        <v>0</v>
      </c>
      <c r="V35" s="111">
        <v>0</v>
      </c>
      <c r="W35" s="111">
        <v>0</v>
      </c>
      <c r="X35" s="201">
        <v>0</v>
      </c>
      <c r="Z35" s="105" t="s">
        <v>163</v>
      </c>
      <c r="AA35" s="110" t="s">
        <v>256</v>
      </c>
      <c r="AB35" s="107">
        <f t="shared" si="16"/>
        <v>0</v>
      </c>
      <c r="AC35" s="107">
        <f t="shared" si="17"/>
        <v>0</v>
      </c>
      <c r="AD35" s="108">
        <f t="shared" si="12"/>
        <v>0</v>
      </c>
      <c r="AE35" s="108">
        <f t="shared" si="24"/>
        <v>0</v>
      </c>
      <c r="AF35" s="109">
        <f t="shared" si="13"/>
        <v>0</v>
      </c>
      <c r="AH35" s="105" t="s">
        <v>163</v>
      </c>
      <c r="AI35" s="110" t="s">
        <v>256</v>
      </c>
      <c r="AJ35" s="234">
        <f t="shared" si="14"/>
        <v>0</v>
      </c>
      <c r="AK35" s="234">
        <f t="shared" si="35"/>
        <v>0</v>
      </c>
      <c r="AL35" s="234">
        <f t="shared" si="36"/>
        <v>0</v>
      </c>
      <c r="AM35" s="234">
        <f t="shared" si="37"/>
        <v>0</v>
      </c>
      <c r="AN35" s="235">
        <f t="shared" si="38"/>
        <v>0</v>
      </c>
    </row>
    <row r="36" spans="1:40" ht="18" customHeight="1" x14ac:dyDescent="0.25">
      <c r="A36" s="105" t="s">
        <v>164</v>
      </c>
      <c r="B36" s="110" t="s">
        <v>257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4">
        <v>0</v>
      </c>
      <c r="K36" s="111">
        <v>0</v>
      </c>
      <c r="L36" s="111">
        <v>0</v>
      </c>
      <c r="M36" s="111">
        <v>0</v>
      </c>
      <c r="N36" s="114">
        <v>0</v>
      </c>
      <c r="O36" s="111">
        <v>0</v>
      </c>
      <c r="P36" s="111">
        <v>0</v>
      </c>
      <c r="Q36" s="111">
        <v>0</v>
      </c>
      <c r="R36" s="114">
        <v>0</v>
      </c>
      <c r="S36" s="114">
        <v>0</v>
      </c>
      <c r="T36" s="111">
        <v>0</v>
      </c>
      <c r="U36" s="111">
        <v>0</v>
      </c>
      <c r="V36" s="111">
        <v>0</v>
      </c>
      <c r="W36" s="111">
        <v>0</v>
      </c>
      <c r="X36" s="201">
        <v>0</v>
      </c>
      <c r="Z36" s="105" t="s">
        <v>164</v>
      </c>
      <c r="AA36" s="110" t="s">
        <v>257</v>
      </c>
      <c r="AB36" s="107">
        <f t="shared" si="16"/>
        <v>0</v>
      </c>
      <c r="AC36" s="107">
        <f t="shared" si="17"/>
        <v>0</v>
      </c>
      <c r="AD36" s="108">
        <f t="shared" si="12"/>
        <v>0</v>
      </c>
      <c r="AE36" s="108">
        <f t="shared" si="24"/>
        <v>0</v>
      </c>
      <c r="AF36" s="109">
        <f t="shared" si="13"/>
        <v>0</v>
      </c>
      <c r="AH36" s="105" t="s">
        <v>164</v>
      </c>
      <c r="AI36" s="110" t="s">
        <v>257</v>
      </c>
      <c r="AJ36" s="234">
        <f t="shared" si="14"/>
        <v>0</v>
      </c>
      <c r="AK36" s="234">
        <f t="shared" si="35"/>
        <v>0</v>
      </c>
      <c r="AL36" s="234">
        <f t="shared" si="36"/>
        <v>0</v>
      </c>
      <c r="AM36" s="234">
        <f t="shared" si="37"/>
        <v>0</v>
      </c>
      <c r="AN36" s="235">
        <f t="shared" si="38"/>
        <v>0</v>
      </c>
    </row>
    <row r="37" spans="1:40" ht="18" customHeight="1" x14ac:dyDescent="0.25">
      <c r="A37" s="105" t="s">
        <v>165</v>
      </c>
      <c r="B37" s="110" t="s">
        <v>258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4">
        <v>0</v>
      </c>
      <c r="K37" s="111">
        <v>0</v>
      </c>
      <c r="L37" s="111">
        <v>0</v>
      </c>
      <c r="M37" s="111">
        <v>0</v>
      </c>
      <c r="N37" s="114">
        <v>0</v>
      </c>
      <c r="O37" s="111">
        <v>0</v>
      </c>
      <c r="P37" s="111">
        <v>0</v>
      </c>
      <c r="Q37" s="111">
        <v>0</v>
      </c>
      <c r="R37" s="114">
        <v>0</v>
      </c>
      <c r="S37" s="114">
        <v>0</v>
      </c>
      <c r="T37" s="111">
        <v>0</v>
      </c>
      <c r="U37" s="111">
        <v>0</v>
      </c>
      <c r="V37" s="111">
        <v>0</v>
      </c>
      <c r="W37" s="111">
        <v>0</v>
      </c>
      <c r="X37" s="201">
        <v>0</v>
      </c>
      <c r="Z37" s="105" t="s">
        <v>165</v>
      </c>
      <c r="AA37" s="110" t="s">
        <v>258</v>
      </c>
      <c r="AB37" s="107">
        <f t="shared" si="16"/>
        <v>0</v>
      </c>
      <c r="AC37" s="107">
        <f t="shared" si="17"/>
        <v>0</v>
      </c>
      <c r="AD37" s="108">
        <f t="shared" si="12"/>
        <v>0</v>
      </c>
      <c r="AE37" s="108">
        <f t="shared" si="24"/>
        <v>0</v>
      </c>
      <c r="AF37" s="109">
        <f t="shared" si="13"/>
        <v>0</v>
      </c>
      <c r="AH37" s="105" t="s">
        <v>165</v>
      </c>
      <c r="AI37" s="110" t="s">
        <v>258</v>
      </c>
      <c r="AJ37" s="234">
        <f t="shared" si="14"/>
        <v>0</v>
      </c>
      <c r="AK37" s="234">
        <f t="shared" si="35"/>
        <v>0</v>
      </c>
      <c r="AL37" s="234">
        <f t="shared" si="36"/>
        <v>0</v>
      </c>
      <c r="AM37" s="234">
        <f t="shared" si="37"/>
        <v>0</v>
      </c>
      <c r="AN37" s="235">
        <f t="shared" si="38"/>
        <v>0</v>
      </c>
    </row>
    <row r="38" spans="1:40" ht="18" customHeight="1" x14ac:dyDescent="0.25">
      <c r="A38" s="105" t="s">
        <v>166</v>
      </c>
      <c r="B38" s="106" t="s">
        <v>259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4">
        <v>0</v>
      </c>
      <c r="K38" s="111">
        <v>0</v>
      </c>
      <c r="L38" s="111">
        <v>0</v>
      </c>
      <c r="M38" s="111">
        <v>0</v>
      </c>
      <c r="N38" s="114">
        <v>0</v>
      </c>
      <c r="O38" s="111">
        <v>0</v>
      </c>
      <c r="P38" s="111">
        <v>0</v>
      </c>
      <c r="Q38" s="111">
        <v>0</v>
      </c>
      <c r="R38" s="114">
        <v>0</v>
      </c>
      <c r="S38" s="114">
        <v>0</v>
      </c>
      <c r="T38" s="111">
        <v>0</v>
      </c>
      <c r="U38" s="111">
        <v>0</v>
      </c>
      <c r="V38" s="111">
        <v>0</v>
      </c>
      <c r="W38" s="111">
        <v>0</v>
      </c>
      <c r="X38" s="201">
        <v>0</v>
      </c>
      <c r="Z38" s="105" t="s">
        <v>166</v>
      </c>
      <c r="AA38" s="106" t="s">
        <v>259</v>
      </c>
      <c r="AB38" s="107">
        <f t="shared" si="16"/>
        <v>0</v>
      </c>
      <c r="AC38" s="107">
        <f t="shared" si="17"/>
        <v>0</v>
      </c>
      <c r="AD38" s="108">
        <f t="shared" si="12"/>
        <v>0</v>
      </c>
      <c r="AE38" s="108">
        <f t="shared" si="24"/>
        <v>0</v>
      </c>
      <c r="AF38" s="109">
        <f t="shared" si="13"/>
        <v>0</v>
      </c>
      <c r="AH38" s="105" t="s">
        <v>166</v>
      </c>
      <c r="AI38" s="106" t="s">
        <v>259</v>
      </c>
      <c r="AJ38" s="234">
        <f t="shared" si="14"/>
        <v>0</v>
      </c>
      <c r="AK38" s="234">
        <f t="shared" si="35"/>
        <v>0</v>
      </c>
      <c r="AL38" s="234">
        <f t="shared" si="36"/>
        <v>0</v>
      </c>
      <c r="AM38" s="234">
        <f t="shared" si="37"/>
        <v>0</v>
      </c>
      <c r="AN38" s="235">
        <f t="shared" si="38"/>
        <v>0</v>
      </c>
    </row>
    <row r="39" spans="1:40" ht="18" customHeight="1" x14ac:dyDescent="0.25">
      <c r="A39" s="100" t="s">
        <v>167</v>
      </c>
      <c r="B39" s="101" t="s">
        <v>206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8">
        <v>0</v>
      </c>
      <c r="K39" s="117">
        <v>0</v>
      </c>
      <c r="L39" s="117">
        <v>0</v>
      </c>
      <c r="M39" s="117">
        <v>0</v>
      </c>
      <c r="N39" s="118">
        <v>0</v>
      </c>
      <c r="O39" s="117">
        <v>0</v>
      </c>
      <c r="P39" s="117">
        <v>0</v>
      </c>
      <c r="Q39" s="117">
        <v>0</v>
      </c>
      <c r="R39" s="118">
        <v>0</v>
      </c>
      <c r="S39" s="118">
        <v>0</v>
      </c>
      <c r="T39" s="117">
        <v>0</v>
      </c>
      <c r="U39" s="117">
        <v>0</v>
      </c>
      <c r="V39" s="117">
        <v>0</v>
      </c>
      <c r="W39" s="117">
        <v>0</v>
      </c>
      <c r="X39" s="202">
        <v>0</v>
      </c>
      <c r="Z39" s="100" t="s">
        <v>167</v>
      </c>
      <c r="AA39" s="101" t="s">
        <v>206</v>
      </c>
      <c r="AB39" s="97">
        <f t="shared" si="16"/>
        <v>0</v>
      </c>
      <c r="AC39" s="97">
        <f t="shared" si="17"/>
        <v>0</v>
      </c>
      <c r="AD39" s="98">
        <f t="shared" si="12"/>
        <v>0</v>
      </c>
      <c r="AE39" s="108">
        <f t="shared" si="24"/>
        <v>0</v>
      </c>
      <c r="AF39" s="109">
        <f t="shared" si="13"/>
        <v>0</v>
      </c>
      <c r="AH39" s="100" t="s">
        <v>167</v>
      </c>
      <c r="AI39" s="101" t="s">
        <v>206</v>
      </c>
      <c r="AJ39" s="234">
        <f t="shared" si="14"/>
        <v>0</v>
      </c>
      <c r="AK39" s="234">
        <f t="shared" si="35"/>
        <v>0</v>
      </c>
      <c r="AL39" s="234">
        <f t="shared" si="36"/>
        <v>0</v>
      </c>
      <c r="AM39" s="234">
        <f t="shared" si="37"/>
        <v>0</v>
      </c>
      <c r="AN39" s="235">
        <f t="shared" si="38"/>
        <v>0</v>
      </c>
    </row>
    <row r="40" spans="1:40" ht="18" customHeight="1" x14ac:dyDescent="0.25">
      <c r="A40" s="105" t="s">
        <v>168</v>
      </c>
      <c r="B40" s="106" t="s">
        <v>260</v>
      </c>
      <c r="C40" s="111">
        <v>0</v>
      </c>
      <c r="D40" s="26">
        <v>0</v>
      </c>
      <c r="E40" s="111">
        <v>0</v>
      </c>
      <c r="F40" s="112">
        <v>0</v>
      </c>
      <c r="G40" s="112">
        <v>0</v>
      </c>
      <c r="H40" s="112">
        <v>0</v>
      </c>
      <c r="I40" s="112">
        <v>0</v>
      </c>
      <c r="J40" s="113">
        <v>0</v>
      </c>
      <c r="K40" s="112">
        <v>0</v>
      </c>
      <c r="L40" s="112">
        <v>0</v>
      </c>
      <c r="M40" s="112">
        <v>0</v>
      </c>
      <c r="N40" s="113">
        <v>0</v>
      </c>
      <c r="O40" s="112">
        <v>0</v>
      </c>
      <c r="P40" s="112">
        <v>0</v>
      </c>
      <c r="Q40" s="112">
        <v>0</v>
      </c>
      <c r="R40" s="113">
        <v>0</v>
      </c>
      <c r="S40" s="113">
        <v>0</v>
      </c>
      <c r="T40" s="112">
        <v>0</v>
      </c>
      <c r="U40" s="112">
        <v>0</v>
      </c>
      <c r="V40" s="112">
        <v>0</v>
      </c>
      <c r="W40" s="112">
        <v>0</v>
      </c>
      <c r="X40" s="200">
        <v>0</v>
      </c>
      <c r="Z40" s="105" t="s">
        <v>168</v>
      </c>
      <c r="AA40" s="106" t="s">
        <v>260</v>
      </c>
      <c r="AB40" s="107">
        <f t="shared" si="16"/>
        <v>0</v>
      </c>
      <c r="AC40" s="107">
        <f t="shared" si="17"/>
        <v>0</v>
      </c>
      <c r="AD40" s="108">
        <f t="shared" si="12"/>
        <v>0</v>
      </c>
      <c r="AE40" s="108">
        <f t="shared" si="24"/>
        <v>0</v>
      </c>
      <c r="AF40" s="109">
        <f t="shared" si="13"/>
        <v>0</v>
      </c>
      <c r="AH40" s="105" t="s">
        <v>168</v>
      </c>
      <c r="AI40" s="106" t="s">
        <v>260</v>
      </c>
      <c r="AJ40" s="234">
        <f t="shared" si="14"/>
        <v>0</v>
      </c>
      <c r="AK40" s="234">
        <f t="shared" si="35"/>
        <v>0</v>
      </c>
      <c r="AL40" s="234">
        <f t="shared" si="36"/>
        <v>0</v>
      </c>
      <c r="AM40" s="234">
        <f t="shared" si="37"/>
        <v>0</v>
      </c>
      <c r="AN40" s="235">
        <f t="shared" si="38"/>
        <v>0</v>
      </c>
    </row>
    <row r="41" spans="1:40" ht="18" customHeight="1" x14ac:dyDescent="0.25">
      <c r="A41" s="105" t="s">
        <v>169</v>
      </c>
      <c r="B41" s="110" t="s">
        <v>261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4">
        <v>0</v>
      </c>
      <c r="K41" s="111">
        <v>0</v>
      </c>
      <c r="L41" s="111">
        <v>0</v>
      </c>
      <c r="M41" s="111">
        <v>0</v>
      </c>
      <c r="N41" s="114">
        <v>0</v>
      </c>
      <c r="O41" s="111">
        <v>0</v>
      </c>
      <c r="P41" s="111">
        <v>0</v>
      </c>
      <c r="Q41" s="111">
        <v>0</v>
      </c>
      <c r="R41" s="114">
        <v>0</v>
      </c>
      <c r="S41" s="114">
        <v>0</v>
      </c>
      <c r="T41" s="111">
        <v>0</v>
      </c>
      <c r="U41" s="111">
        <v>0</v>
      </c>
      <c r="V41" s="111">
        <v>0</v>
      </c>
      <c r="W41" s="111">
        <v>0</v>
      </c>
      <c r="X41" s="201">
        <v>0</v>
      </c>
      <c r="Z41" s="105" t="s">
        <v>169</v>
      </c>
      <c r="AA41" s="110" t="s">
        <v>261</v>
      </c>
      <c r="AB41" s="107">
        <f t="shared" si="16"/>
        <v>0</v>
      </c>
      <c r="AC41" s="107">
        <f t="shared" si="17"/>
        <v>0</v>
      </c>
      <c r="AD41" s="108">
        <f t="shared" si="12"/>
        <v>0</v>
      </c>
      <c r="AE41" s="108">
        <f t="shared" si="24"/>
        <v>0</v>
      </c>
      <c r="AF41" s="109">
        <f t="shared" si="13"/>
        <v>0</v>
      </c>
      <c r="AH41" s="105" t="s">
        <v>169</v>
      </c>
      <c r="AI41" s="110" t="s">
        <v>261</v>
      </c>
      <c r="AJ41" s="234">
        <f t="shared" si="14"/>
        <v>0</v>
      </c>
      <c r="AK41" s="234">
        <f t="shared" si="35"/>
        <v>0</v>
      </c>
      <c r="AL41" s="234">
        <f t="shared" si="36"/>
        <v>0</v>
      </c>
      <c r="AM41" s="234">
        <f t="shared" si="37"/>
        <v>0</v>
      </c>
      <c r="AN41" s="235">
        <f t="shared" si="38"/>
        <v>0</v>
      </c>
    </row>
    <row r="42" spans="1:40" ht="18" customHeight="1" x14ac:dyDescent="0.25">
      <c r="A42" s="105" t="s">
        <v>170</v>
      </c>
      <c r="B42" s="110" t="s">
        <v>262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4">
        <v>0</v>
      </c>
      <c r="K42" s="111">
        <v>0</v>
      </c>
      <c r="L42" s="111">
        <v>0</v>
      </c>
      <c r="M42" s="111">
        <v>0</v>
      </c>
      <c r="N42" s="114">
        <v>0</v>
      </c>
      <c r="O42" s="111">
        <v>0</v>
      </c>
      <c r="P42" s="111">
        <v>0</v>
      </c>
      <c r="Q42" s="111">
        <v>0</v>
      </c>
      <c r="R42" s="114">
        <v>0</v>
      </c>
      <c r="S42" s="114">
        <v>0</v>
      </c>
      <c r="T42" s="111">
        <v>0</v>
      </c>
      <c r="U42" s="111">
        <v>0</v>
      </c>
      <c r="V42" s="111">
        <v>0</v>
      </c>
      <c r="W42" s="111">
        <v>0</v>
      </c>
      <c r="X42" s="201">
        <v>0</v>
      </c>
      <c r="Z42" s="105" t="s">
        <v>170</v>
      </c>
      <c r="AA42" s="110" t="s">
        <v>262</v>
      </c>
      <c r="AB42" s="107">
        <f t="shared" si="16"/>
        <v>0</v>
      </c>
      <c r="AC42" s="107">
        <f t="shared" si="17"/>
        <v>0</v>
      </c>
      <c r="AD42" s="108">
        <f t="shared" si="12"/>
        <v>0</v>
      </c>
      <c r="AE42" s="108">
        <f t="shared" si="24"/>
        <v>0</v>
      </c>
      <c r="AF42" s="109">
        <f t="shared" si="13"/>
        <v>0</v>
      </c>
      <c r="AH42" s="105" t="s">
        <v>170</v>
      </c>
      <c r="AI42" s="110" t="s">
        <v>262</v>
      </c>
      <c r="AJ42" s="234">
        <f t="shared" si="14"/>
        <v>0</v>
      </c>
      <c r="AK42" s="234">
        <f t="shared" si="35"/>
        <v>0</v>
      </c>
      <c r="AL42" s="234">
        <f t="shared" si="36"/>
        <v>0</v>
      </c>
      <c r="AM42" s="234">
        <f t="shared" si="37"/>
        <v>0</v>
      </c>
      <c r="AN42" s="235">
        <f t="shared" si="38"/>
        <v>0</v>
      </c>
    </row>
    <row r="43" spans="1:40" ht="18" customHeight="1" x14ac:dyDescent="0.25">
      <c r="A43" s="105" t="s">
        <v>171</v>
      </c>
      <c r="B43" s="110" t="s">
        <v>263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4">
        <v>0</v>
      </c>
      <c r="K43" s="111">
        <v>0</v>
      </c>
      <c r="L43" s="111">
        <v>0</v>
      </c>
      <c r="M43" s="111">
        <v>0</v>
      </c>
      <c r="N43" s="114">
        <v>0</v>
      </c>
      <c r="O43" s="111">
        <v>0</v>
      </c>
      <c r="P43" s="111">
        <v>0</v>
      </c>
      <c r="Q43" s="111">
        <v>0</v>
      </c>
      <c r="R43" s="114">
        <v>0</v>
      </c>
      <c r="S43" s="114">
        <v>0</v>
      </c>
      <c r="T43" s="111">
        <v>0</v>
      </c>
      <c r="U43" s="111">
        <v>0</v>
      </c>
      <c r="V43" s="111">
        <v>0</v>
      </c>
      <c r="W43" s="111">
        <v>0</v>
      </c>
      <c r="X43" s="201">
        <v>0</v>
      </c>
      <c r="Z43" s="105" t="s">
        <v>171</v>
      </c>
      <c r="AA43" s="110" t="s">
        <v>263</v>
      </c>
      <c r="AB43" s="107">
        <f t="shared" si="16"/>
        <v>0</v>
      </c>
      <c r="AC43" s="107">
        <f t="shared" si="17"/>
        <v>0</v>
      </c>
      <c r="AD43" s="108">
        <f t="shared" si="12"/>
        <v>0</v>
      </c>
      <c r="AE43" s="108">
        <f t="shared" si="24"/>
        <v>0</v>
      </c>
      <c r="AF43" s="109">
        <f t="shared" si="13"/>
        <v>0</v>
      </c>
      <c r="AH43" s="105" t="s">
        <v>171</v>
      </c>
      <c r="AI43" s="110" t="s">
        <v>263</v>
      </c>
      <c r="AJ43" s="234">
        <f t="shared" si="14"/>
        <v>0</v>
      </c>
      <c r="AK43" s="234">
        <f t="shared" si="35"/>
        <v>0</v>
      </c>
      <c r="AL43" s="234">
        <f t="shared" si="36"/>
        <v>0</v>
      </c>
      <c r="AM43" s="234">
        <f t="shared" si="37"/>
        <v>0</v>
      </c>
      <c r="AN43" s="235">
        <f t="shared" si="38"/>
        <v>0</v>
      </c>
    </row>
    <row r="44" spans="1:40" ht="18" customHeight="1" x14ac:dyDescent="0.25">
      <c r="A44" s="105" t="s">
        <v>172</v>
      </c>
      <c r="B44" s="110" t="s">
        <v>264</v>
      </c>
      <c r="C44" s="111">
        <v>0</v>
      </c>
      <c r="D44" s="26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4">
        <v>0</v>
      </c>
      <c r="K44" s="111">
        <v>0</v>
      </c>
      <c r="L44" s="111">
        <v>0</v>
      </c>
      <c r="M44" s="111">
        <v>0</v>
      </c>
      <c r="N44" s="114">
        <v>0</v>
      </c>
      <c r="O44" s="111">
        <v>0</v>
      </c>
      <c r="P44" s="111">
        <v>0</v>
      </c>
      <c r="Q44" s="111">
        <v>0</v>
      </c>
      <c r="R44" s="114">
        <v>0</v>
      </c>
      <c r="S44" s="114">
        <v>0</v>
      </c>
      <c r="T44" s="111">
        <v>0</v>
      </c>
      <c r="U44" s="111">
        <v>0</v>
      </c>
      <c r="V44" s="111">
        <v>0</v>
      </c>
      <c r="W44" s="111">
        <v>0</v>
      </c>
      <c r="X44" s="201">
        <v>0</v>
      </c>
      <c r="Z44" s="105" t="s">
        <v>172</v>
      </c>
      <c r="AA44" s="110" t="s">
        <v>264</v>
      </c>
      <c r="AB44" s="107">
        <f t="shared" si="16"/>
        <v>0</v>
      </c>
      <c r="AC44" s="107">
        <f t="shared" si="17"/>
        <v>0</v>
      </c>
      <c r="AD44" s="108">
        <f t="shared" si="12"/>
        <v>0</v>
      </c>
      <c r="AE44" s="108">
        <f t="shared" si="24"/>
        <v>0</v>
      </c>
      <c r="AF44" s="109">
        <f t="shared" si="13"/>
        <v>0</v>
      </c>
      <c r="AH44" s="105" t="s">
        <v>172</v>
      </c>
      <c r="AI44" s="110" t="s">
        <v>264</v>
      </c>
      <c r="AJ44" s="234">
        <f t="shared" si="14"/>
        <v>0</v>
      </c>
      <c r="AK44" s="234">
        <f t="shared" si="35"/>
        <v>0</v>
      </c>
      <c r="AL44" s="234">
        <f t="shared" si="36"/>
        <v>0</v>
      </c>
      <c r="AM44" s="234">
        <f t="shared" si="37"/>
        <v>0</v>
      </c>
      <c r="AN44" s="235">
        <f t="shared" si="38"/>
        <v>0</v>
      </c>
    </row>
    <row r="45" spans="1:40" ht="18" customHeight="1" x14ac:dyDescent="0.25">
      <c r="A45" s="105" t="s">
        <v>173</v>
      </c>
      <c r="B45" s="106" t="s">
        <v>265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4">
        <v>0</v>
      </c>
      <c r="K45" s="111">
        <v>0</v>
      </c>
      <c r="L45" s="111">
        <v>0</v>
      </c>
      <c r="M45" s="111">
        <v>0</v>
      </c>
      <c r="N45" s="114">
        <v>0</v>
      </c>
      <c r="O45" s="111">
        <v>0</v>
      </c>
      <c r="P45" s="111">
        <v>0</v>
      </c>
      <c r="Q45" s="111">
        <v>0</v>
      </c>
      <c r="R45" s="114">
        <v>0</v>
      </c>
      <c r="S45" s="114">
        <v>0</v>
      </c>
      <c r="T45" s="111">
        <v>0</v>
      </c>
      <c r="U45" s="111">
        <v>0</v>
      </c>
      <c r="V45" s="111">
        <v>0</v>
      </c>
      <c r="W45" s="111">
        <v>0</v>
      </c>
      <c r="X45" s="201">
        <v>0</v>
      </c>
      <c r="Z45" s="105" t="s">
        <v>173</v>
      </c>
      <c r="AA45" s="106" t="s">
        <v>265</v>
      </c>
      <c r="AB45" s="107">
        <f t="shared" si="16"/>
        <v>0</v>
      </c>
      <c r="AC45" s="107">
        <f t="shared" si="17"/>
        <v>0</v>
      </c>
      <c r="AD45" s="108">
        <f t="shared" si="12"/>
        <v>0</v>
      </c>
      <c r="AE45" s="108">
        <f t="shared" si="24"/>
        <v>0</v>
      </c>
      <c r="AF45" s="109">
        <f t="shared" si="13"/>
        <v>0</v>
      </c>
      <c r="AH45" s="105" t="s">
        <v>173</v>
      </c>
      <c r="AI45" s="106" t="s">
        <v>265</v>
      </c>
      <c r="AJ45" s="234">
        <f t="shared" si="14"/>
        <v>0</v>
      </c>
      <c r="AK45" s="234">
        <f t="shared" si="35"/>
        <v>0</v>
      </c>
      <c r="AL45" s="234">
        <f t="shared" si="36"/>
        <v>0</v>
      </c>
      <c r="AM45" s="234">
        <f t="shared" si="37"/>
        <v>0</v>
      </c>
      <c r="AN45" s="235">
        <f t="shared" si="38"/>
        <v>0</v>
      </c>
    </row>
    <row r="46" spans="1:40" ht="18" customHeight="1" x14ac:dyDescent="0.25">
      <c r="A46" s="105" t="s">
        <v>174</v>
      </c>
      <c r="B46" s="110" t="s">
        <v>261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4">
        <v>0</v>
      </c>
      <c r="K46" s="111">
        <v>0</v>
      </c>
      <c r="L46" s="111">
        <v>0</v>
      </c>
      <c r="M46" s="111">
        <v>0</v>
      </c>
      <c r="N46" s="114">
        <v>0</v>
      </c>
      <c r="O46" s="111">
        <v>0</v>
      </c>
      <c r="P46" s="111">
        <v>0</v>
      </c>
      <c r="Q46" s="111">
        <v>0</v>
      </c>
      <c r="R46" s="114">
        <v>0</v>
      </c>
      <c r="S46" s="114">
        <v>0</v>
      </c>
      <c r="T46" s="111">
        <v>0</v>
      </c>
      <c r="U46" s="111">
        <v>0</v>
      </c>
      <c r="V46" s="111">
        <v>0</v>
      </c>
      <c r="W46" s="111">
        <v>0</v>
      </c>
      <c r="X46" s="201">
        <v>0</v>
      </c>
      <c r="Z46" s="105" t="s">
        <v>174</v>
      </c>
      <c r="AA46" s="110" t="s">
        <v>261</v>
      </c>
      <c r="AB46" s="107">
        <f t="shared" si="16"/>
        <v>0</v>
      </c>
      <c r="AC46" s="107">
        <f t="shared" si="17"/>
        <v>0</v>
      </c>
      <c r="AD46" s="108">
        <f t="shared" si="12"/>
        <v>0</v>
      </c>
      <c r="AE46" s="108">
        <f t="shared" si="24"/>
        <v>0</v>
      </c>
      <c r="AF46" s="109">
        <f t="shared" si="13"/>
        <v>0</v>
      </c>
      <c r="AH46" s="105" t="s">
        <v>174</v>
      </c>
      <c r="AI46" s="110" t="s">
        <v>261</v>
      </c>
      <c r="AJ46" s="234">
        <f t="shared" si="14"/>
        <v>0</v>
      </c>
      <c r="AK46" s="234">
        <f t="shared" si="35"/>
        <v>0</v>
      </c>
      <c r="AL46" s="234">
        <f t="shared" si="36"/>
        <v>0</v>
      </c>
      <c r="AM46" s="234">
        <f t="shared" si="37"/>
        <v>0</v>
      </c>
      <c r="AN46" s="235">
        <f t="shared" si="38"/>
        <v>0</v>
      </c>
    </row>
    <row r="47" spans="1:40" ht="18" customHeight="1" x14ac:dyDescent="0.25">
      <c r="A47" s="105" t="s">
        <v>175</v>
      </c>
      <c r="B47" s="110" t="s">
        <v>262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4">
        <v>0</v>
      </c>
      <c r="K47" s="111">
        <v>0</v>
      </c>
      <c r="L47" s="111">
        <v>0</v>
      </c>
      <c r="M47" s="111">
        <v>0</v>
      </c>
      <c r="N47" s="114">
        <v>0</v>
      </c>
      <c r="O47" s="111">
        <v>0</v>
      </c>
      <c r="P47" s="111">
        <v>0</v>
      </c>
      <c r="Q47" s="111">
        <v>0</v>
      </c>
      <c r="R47" s="114">
        <v>0</v>
      </c>
      <c r="S47" s="114">
        <v>0</v>
      </c>
      <c r="T47" s="111">
        <v>0</v>
      </c>
      <c r="U47" s="111">
        <v>0</v>
      </c>
      <c r="V47" s="111">
        <v>0</v>
      </c>
      <c r="W47" s="111">
        <v>0</v>
      </c>
      <c r="X47" s="201">
        <v>0</v>
      </c>
      <c r="Z47" s="105" t="s">
        <v>175</v>
      </c>
      <c r="AA47" s="110" t="s">
        <v>262</v>
      </c>
      <c r="AB47" s="107">
        <f t="shared" si="16"/>
        <v>0</v>
      </c>
      <c r="AC47" s="107">
        <f t="shared" si="17"/>
        <v>0</v>
      </c>
      <c r="AD47" s="108">
        <f t="shared" si="12"/>
        <v>0</v>
      </c>
      <c r="AE47" s="108">
        <f t="shared" si="24"/>
        <v>0</v>
      </c>
      <c r="AF47" s="109">
        <f t="shared" si="13"/>
        <v>0</v>
      </c>
      <c r="AH47" s="105" t="s">
        <v>175</v>
      </c>
      <c r="AI47" s="110" t="s">
        <v>262</v>
      </c>
      <c r="AJ47" s="234">
        <f t="shared" si="14"/>
        <v>0</v>
      </c>
      <c r="AK47" s="234">
        <f t="shared" si="35"/>
        <v>0</v>
      </c>
      <c r="AL47" s="234">
        <f t="shared" si="36"/>
        <v>0</v>
      </c>
      <c r="AM47" s="234">
        <f t="shared" si="37"/>
        <v>0</v>
      </c>
      <c r="AN47" s="235">
        <f t="shared" si="38"/>
        <v>0</v>
      </c>
    </row>
    <row r="48" spans="1:40" ht="18" customHeight="1" x14ac:dyDescent="0.25">
      <c r="A48" s="105" t="s">
        <v>176</v>
      </c>
      <c r="B48" s="110" t="s">
        <v>266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4">
        <v>0</v>
      </c>
      <c r="K48" s="111">
        <v>0</v>
      </c>
      <c r="L48" s="111">
        <v>0</v>
      </c>
      <c r="M48" s="111">
        <v>0</v>
      </c>
      <c r="N48" s="114">
        <v>0</v>
      </c>
      <c r="O48" s="111">
        <v>0</v>
      </c>
      <c r="P48" s="111">
        <v>0</v>
      </c>
      <c r="Q48" s="111">
        <v>0</v>
      </c>
      <c r="R48" s="114">
        <v>0</v>
      </c>
      <c r="S48" s="114">
        <v>0</v>
      </c>
      <c r="T48" s="111">
        <v>0</v>
      </c>
      <c r="U48" s="111">
        <v>0</v>
      </c>
      <c r="V48" s="111">
        <v>0</v>
      </c>
      <c r="W48" s="111">
        <v>0</v>
      </c>
      <c r="X48" s="201">
        <v>0</v>
      </c>
      <c r="Z48" s="105" t="s">
        <v>176</v>
      </c>
      <c r="AA48" s="110" t="s">
        <v>266</v>
      </c>
      <c r="AB48" s="107">
        <f t="shared" si="16"/>
        <v>0</v>
      </c>
      <c r="AC48" s="107">
        <f t="shared" si="17"/>
        <v>0</v>
      </c>
      <c r="AD48" s="108">
        <f t="shared" si="12"/>
        <v>0</v>
      </c>
      <c r="AE48" s="108">
        <f t="shared" si="24"/>
        <v>0</v>
      </c>
      <c r="AF48" s="109">
        <f t="shared" si="13"/>
        <v>0</v>
      </c>
      <c r="AH48" s="105" t="s">
        <v>176</v>
      </c>
      <c r="AI48" s="110" t="s">
        <v>266</v>
      </c>
      <c r="AJ48" s="234">
        <f t="shared" si="14"/>
        <v>0</v>
      </c>
      <c r="AK48" s="234">
        <f t="shared" si="35"/>
        <v>0</v>
      </c>
      <c r="AL48" s="234">
        <f t="shared" si="36"/>
        <v>0</v>
      </c>
      <c r="AM48" s="234">
        <f t="shared" si="37"/>
        <v>0</v>
      </c>
      <c r="AN48" s="235">
        <f t="shared" si="38"/>
        <v>0</v>
      </c>
    </row>
    <row r="49" spans="1:42" s="3" customFormat="1" ht="18" customHeight="1" x14ac:dyDescent="0.25">
      <c r="A49" s="100" t="s">
        <v>177</v>
      </c>
      <c r="B49" s="101" t="s">
        <v>207</v>
      </c>
      <c r="C49" s="102">
        <f>C50+C53+C56</f>
        <v>387954.54191999999</v>
      </c>
      <c r="D49" s="102">
        <f t="shared" ref="D49:I49" si="49">D50+D53+D56</f>
        <v>530959.45903999999</v>
      </c>
      <c r="E49" s="102">
        <f t="shared" si="49"/>
        <v>416472.03288000042</v>
      </c>
      <c r="F49" s="102">
        <f t="shared" si="49"/>
        <v>1010145.84736</v>
      </c>
      <c r="G49" s="102">
        <f t="shared" si="49"/>
        <v>104361.940657</v>
      </c>
      <c r="H49" s="102">
        <f t="shared" si="49"/>
        <v>704862</v>
      </c>
      <c r="I49" s="102">
        <f t="shared" si="49"/>
        <v>434627.85113999998</v>
      </c>
      <c r="J49" s="102">
        <f t="shared" ref="J49" si="50">J50+J53+J56</f>
        <v>1685457.8528160003</v>
      </c>
      <c r="K49" s="102">
        <f t="shared" ref="K49" si="51">K50+K53+K56</f>
        <v>361926.19749499997</v>
      </c>
      <c r="L49" s="102">
        <f t="shared" ref="L49" si="52">L50+L53+L56</f>
        <v>570534.00543000002</v>
      </c>
      <c r="M49" s="102">
        <f t="shared" ref="M49" si="53">M50+M53+M56</f>
        <v>639723.26269</v>
      </c>
      <c r="N49" s="103">
        <f t="shared" ref="N49:Q49" si="54">N50+N53+N56</f>
        <v>1060002.58</v>
      </c>
      <c r="O49" s="102">
        <f t="shared" si="54"/>
        <v>358743.06140000001</v>
      </c>
      <c r="P49" s="102">
        <f t="shared" si="54"/>
        <v>515635.87462000002</v>
      </c>
      <c r="Q49" s="102">
        <f t="shared" si="54"/>
        <v>669018.16498999996</v>
      </c>
      <c r="R49" s="103">
        <f t="shared" ref="R49:S49" si="55">R50+R53+R56</f>
        <v>1021885.96</v>
      </c>
      <c r="S49" s="103">
        <f t="shared" si="55"/>
        <v>462003</v>
      </c>
      <c r="T49" s="102">
        <f t="shared" ref="T49:U49" si="56">T50+T53+T56</f>
        <v>593294.37146000005</v>
      </c>
      <c r="U49" s="102">
        <f t="shared" si="56"/>
        <v>739085.08026900003</v>
      </c>
      <c r="V49" s="102">
        <f t="shared" ref="V49:X49" si="57">V50+V53+V56</f>
        <v>1883343.6887419999</v>
      </c>
      <c r="W49" s="102">
        <f t="shared" si="57"/>
        <v>439749.759211</v>
      </c>
      <c r="X49" s="198">
        <f t="shared" si="57"/>
        <v>580678.39665100002</v>
      </c>
      <c r="Y49" s="36"/>
      <c r="Z49" s="100" t="s">
        <v>177</v>
      </c>
      <c r="AA49" s="101" t="s">
        <v>207</v>
      </c>
      <c r="AB49" s="97">
        <f t="shared" si="16"/>
        <v>2345531.8812000006</v>
      </c>
      <c r="AC49" s="97">
        <f t="shared" si="17"/>
        <v>2929309.6446130006</v>
      </c>
      <c r="AD49" s="98">
        <f t="shared" si="12"/>
        <v>2632186.0456150002</v>
      </c>
      <c r="AE49" s="98">
        <f t="shared" si="24"/>
        <v>2565283.0610099998</v>
      </c>
      <c r="AF49" s="99">
        <f t="shared" si="13"/>
        <v>3677726.1404710002</v>
      </c>
      <c r="AG49" s="36"/>
      <c r="AH49" s="100" t="s">
        <v>177</v>
      </c>
      <c r="AI49" s="101" t="s">
        <v>207</v>
      </c>
      <c r="AJ49" s="234">
        <f t="shared" si="14"/>
        <v>2345.5318812000005</v>
      </c>
      <c r="AK49" s="234">
        <f t="shared" si="35"/>
        <v>2929.3096446130007</v>
      </c>
      <c r="AL49" s="234">
        <f t="shared" si="36"/>
        <v>2632.1860456150002</v>
      </c>
      <c r="AM49" s="234">
        <f t="shared" si="37"/>
        <v>2565.28306101</v>
      </c>
      <c r="AN49" s="235">
        <f t="shared" si="38"/>
        <v>3677.7261404710002</v>
      </c>
      <c r="AO49" s="36"/>
      <c r="AP49" s="36"/>
    </row>
    <row r="50" spans="1:42" ht="18" customHeight="1" x14ac:dyDescent="0.25">
      <c r="A50" s="105" t="s">
        <v>178</v>
      </c>
      <c r="B50" s="106" t="s">
        <v>269</v>
      </c>
      <c r="C50" s="119">
        <f t="shared" ref="C50" si="58">C51+C52</f>
        <v>387954.54191999999</v>
      </c>
      <c r="D50" s="119">
        <f t="shared" ref="D50" si="59">D51+D52</f>
        <v>496852.35904000001</v>
      </c>
      <c r="E50" s="119">
        <f t="shared" ref="E50" si="60">E51+E52</f>
        <v>416472.03288000042</v>
      </c>
      <c r="F50" s="119">
        <f t="shared" ref="F50" si="61">F51+F52</f>
        <v>935634.5196</v>
      </c>
      <c r="G50" s="119">
        <f t="shared" ref="G50" si="62">G51+G52</f>
        <v>104361.940657</v>
      </c>
      <c r="H50" s="119">
        <f t="shared" ref="H50" si="63">H51+H52</f>
        <v>704862</v>
      </c>
      <c r="I50" s="119">
        <f t="shared" ref="I50" si="64">I51+I52</f>
        <v>181424.85113999998</v>
      </c>
      <c r="J50" s="119">
        <f t="shared" ref="J50" si="65">J51+J52</f>
        <v>1617110.8528160003</v>
      </c>
      <c r="K50" s="119">
        <f t="shared" ref="K50" si="66">K51+K52</f>
        <v>361926.19749499997</v>
      </c>
      <c r="L50" s="119">
        <f t="shared" ref="L50" si="67">L51+L52</f>
        <v>570534.00543000002</v>
      </c>
      <c r="M50" s="119">
        <f t="shared" ref="M50" si="68">M51+M52</f>
        <v>639723.26269</v>
      </c>
      <c r="N50" s="119">
        <f t="shared" ref="N50:Q50" si="69">N51+N52</f>
        <v>875104.58</v>
      </c>
      <c r="O50" s="120">
        <f t="shared" si="69"/>
        <v>358743.06140000001</v>
      </c>
      <c r="P50" s="119">
        <f t="shared" si="69"/>
        <v>515635.87462000002</v>
      </c>
      <c r="Q50" s="119">
        <f t="shared" si="69"/>
        <v>669018.16498999996</v>
      </c>
      <c r="R50" s="119">
        <f t="shared" ref="R50:S50" si="70">R51+R52</f>
        <v>1021885.96</v>
      </c>
      <c r="S50" s="119">
        <f t="shared" si="70"/>
        <v>462003</v>
      </c>
      <c r="T50" s="120">
        <f t="shared" ref="T50:U50" si="71">T51+T52</f>
        <v>593294.37146000005</v>
      </c>
      <c r="U50" s="120">
        <f t="shared" si="71"/>
        <v>254529.580269</v>
      </c>
      <c r="V50" s="120">
        <f t="shared" ref="V50:X50" si="72">V51+V52</f>
        <v>1883343.6887419999</v>
      </c>
      <c r="W50" s="120">
        <f t="shared" si="72"/>
        <v>439749.759211</v>
      </c>
      <c r="X50" s="203">
        <f t="shared" si="72"/>
        <v>580678.39665100002</v>
      </c>
      <c r="Z50" s="105" t="s">
        <v>178</v>
      </c>
      <c r="AA50" s="106" t="s">
        <v>269</v>
      </c>
      <c r="AB50" s="107">
        <f t="shared" si="16"/>
        <v>2236913.4534400003</v>
      </c>
      <c r="AC50" s="107">
        <f t="shared" si="17"/>
        <v>2607759.6446130006</v>
      </c>
      <c r="AD50" s="108">
        <f t="shared" si="12"/>
        <v>2447288.0456150002</v>
      </c>
      <c r="AE50" s="108">
        <f t="shared" si="24"/>
        <v>2565283.0610099998</v>
      </c>
      <c r="AF50" s="109">
        <f t="shared" si="13"/>
        <v>3193170.6404710002</v>
      </c>
      <c r="AH50" s="105" t="s">
        <v>178</v>
      </c>
      <c r="AI50" s="106" t="s">
        <v>269</v>
      </c>
      <c r="AJ50" s="234">
        <f t="shared" si="14"/>
        <v>2236.9134534400005</v>
      </c>
      <c r="AK50" s="234">
        <f t="shared" si="35"/>
        <v>2607.7596446130005</v>
      </c>
      <c r="AL50" s="234">
        <f t="shared" si="36"/>
        <v>2447.2880456150001</v>
      </c>
      <c r="AM50" s="234">
        <f t="shared" si="37"/>
        <v>2565.28306101</v>
      </c>
      <c r="AN50" s="235">
        <f t="shared" si="38"/>
        <v>3193.1706404710003</v>
      </c>
    </row>
    <row r="51" spans="1:42" ht="18" customHeight="1" x14ac:dyDescent="0.25">
      <c r="A51" s="105" t="s">
        <v>179</v>
      </c>
      <c r="B51" s="110" t="s">
        <v>267</v>
      </c>
      <c r="C51" s="111">
        <v>198372</v>
      </c>
      <c r="D51" s="111">
        <v>328128</v>
      </c>
      <c r="E51" s="111">
        <v>263251.80080000043</v>
      </c>
      <c r="F51" s="111">
        <v>570256.5</v>
      </c>
      <c r="G51" s="111">
        <v>0</v>
      </c>
      <c r="H51" s="111">
        <v>511280</v>
      </c>
      <c r="I51" s="111">
        <v>0</v>
      </c>
      <c r="J51" s="114">
        <v>1415520.0100000002</v>
      </c>
      <c r="K51" s="111">
        <v>283093</v>
      </c>
      <c r="L51" s="111">
        <v>409490</v>
      </c>
      <c r="M51" s="111">
        <v>400885</v>
      </c>
      <c r="N51" s="114">
        <v>642532</v>
      </c>
      <c r="O51" s="111">
        <v>214282</v>
      </c>
      <c r="P51" s="111">
        <v>357316</v>
      </c>
      <c r="Q51" s="111">
        <v>488723</v>
      </c>
      <c r="R51" s="114">
        <v>663719</v>
      </c>
      <c r="S51" s="114">
        <v>349170</v>
      </c>
      <c r="T51" s="111">
        <v>374120</v>
      </c>
      <c r="U51" s="111">
        <v>99700</v>
      </c>
      <c r="V51" s="111">
        <v>1645280</v>
      </c>
      <c r="W51" s="111">
        <v>341026</v>
      </c>
      <c r="X51" s="201">
        <v>408610</v>
      </c>
      <c r="Z51" s="105" t="s">
        <v>179</v>
      </c>
      <c r="AA51" s="110" t="s">
        <v>267</v>
      </c>
      <c r="AB51" s="107">
        <f t="shared" si="16"/>
        <v>1360008.3008000003</v>
      </c>
      <c r="AC51" s="107">
        <f t="shared" si="17"/>
        <v>1926800.0100000002</v>
      </c>
      <c r="AD51" s="108">
        <f>K51+L51+M51+N51</f>
        <v>1736000</v>
      </c>
      <c r="AE51" s="108">
        <f t="shared" si="24"/>
        <v>1724040</v>
      </c>
      <c r="AF51" s="109">
        <f t="shared" si="13"/>
        <v>2468270</v>
      </c>
      <c r="AH51" s="105" t="s">
        <v>179</v>
      </c>
      <c r="AI51" s="110" t="s">
        <v>267</v>
      </c>
      <c r="AJ51" s="234">
        <f t="shared" si="14"/>
        <v>1360.0083008000004</v>
      </c>
      <c r="AK51" s="234">
        <f t="shared" si="35"/>
        <v>1926.8000100000002</v>
      </c>
      <c r="AL51" s="234">
        <f t="shared" si="36"/>
        <v>1736</v>
      </c>
      <c r="AM51" s="234">
        <f t="shared" si="37"/>
        <v>1724.04</v>
      </c>
      <c r="AN51" s="235">
        <f t="shared" si="38"/>
        <v>2468.27</v>
      </c>
    </row>
    <row r="52" spans="1:42" ht="18" customHeight="1" x14ac:dyDescent="0.25">
      <c r="A52" s="105" t="s">
        <v>180</v>
      </c>
      <c r="B52" s="116" t="s">
        <v>268</v>
      </c>
      <c r="C52" s="111">
        <v>189582.54191999999</v>
      </c>
      <c r="D52" s="111">
        <v>168724.35904000001</v>
      </c>
      <c r="E52" s="111">
        <v>153220.23207999999</v>
      </c>
      <c r="F52" s="111">
        <v>365378.0196</v>
      </c>
      <c r="G52" s="111">
        <v>104361.940657</v>
      </c>
      <c r="H52" s="111">
        <v>193582</v>
      </c>
      <c r="I52" s="111">
        <v>181424.85113999998</v>
      </c>
      <c r="J52" s="114">
        <v>201590.84281600002</v>
      </c>
      <c r="K52" s="111">
        <v>78833.197495</v>
      </c>
      <c r="L52" s="111">
        <v>161044.00543000002</v>
      </c>
      <c r="M52" s="111">
        <v>238838.26269</v>
      </c>
      <c r="N52" s="114">
        <v>232572.58</v>
      </c>
      <c r="O52" s="111">
        <v>144461.06140000001</v>
      </c>
      <c r="P52" s="111">
        <v>158319.87461999999</v>
      </c>
      <c r="Q52" s="111">
        <v>180295.16499000002</v>
      </c>
      <c r="R52" s="114">
        <v>358166.96</v>
      </c>
      <c r="S52" s="114">
        <v>112833</v>
      </c>
      <c r="T52" s="111">
        <v>219174.37145999999</v>
      </c>
      <c r="U52" s="111">
        <v>154829.580269</v>
      </c>
      <c r="V52" s="111">
        <v>238063.688742</v>
      </c>
      <c r="W52" s="111">
        <v>98723.759210999997</v>
      </c>
      <c r="X52" s="201">
        <v>172068.39665100002</v>
      </c>
      <c r="Z52" s="105" t="s">
        <v>180</v>
      </c>
      <c r="AA52" s="110" t="s">
        <v>268</v>
      </c>
      <c r="AB52" s="107">
        <f t="shared" si="16"/>
        <v>876905.15263999999</v>
      </c>
      <c r="AC52" s="107">
        <f t="shared" si="17"/>
        <v>680959.63461299997</v>
      </c>
      <c r="AD52" s="108">
        <f t="shared" si="12"/>
        <v>711288.04561499995</v>
      </c>
      <c r="AE52" s="108">
        <f t="shared" si="24"/>
        <v>841243.06101000006</v>
      </c>
      <c r="AF52" s="109">
        <f t="shared" si="13"/>
        <v>724900.64047099999</v>
      </c>
      <c r="AH52" s="105" t="s">
        <v>180</v>
      </c>
      <c r="AI52" s="110" t="s">
        <v>268</v>
      </c>
      <c r="AJ52" s="234">
        <f t="shared" si="14"/>
        <v>876.90515263999998</v>
      </c>
      <c r="AK52" s="234">
        <f t="shared" si="35"/>
        <v>680.95963461299993</v>
      </c>
      <c r="AL52" s="234">
        <f t="shared" si="36"/>
        <v>711.28804561499999</v>
      </c>
      <c r="AM52" s="234">
        <f t="shared" si="37"/>
        <v>841.24306101000002</v>
      </c>
      <c r="AN52" s="235">
        <f t="shared" si="38"/>
        <v>724.90064047099997</v>
      </c>
    </row>
    <row r="53" spans="1:42" ht="18" customHeight="1" x14ac:dyDescent="0.25">
      <c r="A53" s="105" t="s">
        <v>181</v>
      </c>
      <c r="B53" s="121" t="s">
        <v>270</v>
      </c>
      <c r="C53" s="40">
        <f>C54+C55</f>
        <v>0</v>
      </c>
      <c r="D53" s="40">
        <f t="shared" ref="D53:S53" si="73">D54+D55</f>
        <v>34107.1</v>
      </c>
      <c r="E53" s="40">
        <f t="shared" si="73"/>
        <v>0</v>
      </c>
      <c r="F53" s="40">
        <f t="shared" si="73"/>
        <v>74511.32776</v>
      </c>
      <c r="G53" s="40">
        <f t="shared" si="73"/>
        <v>0</v>
      </c>
      <c r="H53" s="40">
        <f t="shared" si="73"/>
        <v>0</v>
      </c>
      <c r="I53" s="40">
        <f t="shared" si="73"/>
        <v>253203</v>
      </c>
      <c r="J53" s="40">
        <f t="shared" si="73"/>
        <v>68347</v>
      </c>
      <c r="K53" s="40">
        <f t="shared" si="73"/>
        <v>0</v>
      </c>
      <c r="L53" s="40">
        <f t="shared" si="73"/>
        <v>0</v>
      </c>
      <c r="M53" s="40">
        <f t="shared" si="73"/>
        <v>0</v>
      </c>
      <c r="N53" s="40">
        <f t="shared" si="73"/>
        <v>184898</v>
      </c>
      <c r="O53" s="40">
        <f t="shared" si="73"/>
        <v>0</v>
      </c>
      <c r="P53" s="40">
        <f t="shared" si="73"/>
        <v>0</v>
      </c>
      <c r="Q53" s="40">
        <f t="shared" si="73"/>
        <v>0</v>
      </c>
      <c r="R53" s="40">
        <f t="shared" si="73"/>
        <v>0</v>
      </c>
      <c r="S53" s="41">
        <f t="shared" si="73"/>
        <v>0</v>
      </c>
      <c r="T53" s="40">
        <f t="shared" ref="T53:U53" si="74">T54+T55</f>
        <v>0</v>
      </c>
      <c r="U53" s="40">
        <f t="shared" si="74"/>
        <v>484555.5</v>
      </c>
      <c r="V53" s="40">
        <f t="shared" ref="V53:X53" si="75">V54+V55</f>
        <v>0</v>
      </c>
      <c r="W53" s="40">
        <f t="shared" si="75"/>
        <v>0</v>
      </c>
      <c r="X53" s="199">
        <f t="shared" si="75"/>
        <v>0</v>
      </c>
      <c r="Z53" s="105" t="s">
        <v>181</v>
      </c>
      <c r="AA53" s="106" t="s">
        <v>270</v>
      </c>
      <c r="AB53" s="107">
        <f t="shared" si="16"/>
        <v>108618.42775999999</v>
      </c>
      <c r="AC53" s="107">
        <f t="shared" si="17"/>
        <v>321550</v>
      </c>
      <c r="AD53" s="108">
        <f t="shared" si="12"/>
        <v>184898</v>
      </c>
      <c r="AE53" s="108">
        <f t="shared" si="24"/>
        <v>0</v>
      </c>
      <c r="AF53" s="109">
        <f t="shared" si="13"/>
        <v>484555.5</v>
      </c>
      <c r="AH53" s="105" t="s">
        <v>181</v>
      </c>
      <c r="AI53" s="106" t="s">
        <v>270</v>
      </c>
      <c r="AJ53" s="234">
        <f t="shared" si="14"/>
        <v>108.61842775999999</v>
      </c>
      <c r="AK53" s="234">
        <f t="shared" si="35"/>
        <v>321.55</v>
      </c>
      <c r="AL53" s="234">
        <f t="shared" si="36"/>
        <v>184.898</v>
      </c>
      <c r="AM53" s="234">
        <f t="shared" si="37"/>
        <v>0</v>
      </c>
      <c r="AN53" s="235">
        <f t="shared" si="38"/>
        <v>484.55549999999999</v>
      </c>
    </row>
    <row r="54" spans="1:42" ht="18" customHeight="1" x14ac:dyDescent="0.25">
      <c r="A54" s="105" t="s">
        <v>182</v>
      </c>
      <c r="B54" s="116" t="s">
        <v>267</v>
      </c>
      <c r="C54" s="26">
        <v>0</v>
      </c>
      <c r="D54" s="26">
        <v>34107.1</v>
      </c>
      <c r="E54" s="26">
        <v>0</v>
      </c>
      <c r="F54" s="26">
        <v>74511.32776</v>
      </c>
      <c r="G54" s="26">
        <v>0</v>
      </c>
      <c r="H54" s="26">
        <v>0</v>
      </c>
      <c r="I54" s="26">
        <v>253203</v>
      </c>
      <c r="J54" s="27">
        <v>68347</v>
      </c>
      <c r="K54" s="26">
        <v>0</v>
      </c>
      <c r="L54" s="26">
        <v>0</v>
      </c>
      <c r="M54" s="26">
        <v>0</v>
      </c>
      <c r="N54" s="27">
        <v>184898</v>
      </c>
      <c r="O54" s="26">
        <v>0</v>
      </c>
      <c r="P54" s="26">
        <v>0</v>
      </c>
      <c r="Q54" s="26">
        <v>0</v>
      </c>
      <c r="R54" s="27">
        <v>0</v>
      </c>
      <c r="S54" s="27">
        <v>0</v>
      </c>
      <c r="T54" s="26">
        <v>0</v>
      </c>
      <c r="U54" s="26">
        <v>484555.5</v>
      </c>
      <c r="V54" s="26">
        <v>0</v>
      </c>
      <c r="W54" s="26">
        <v>0</v>
      </c>
      <c r="X54" s="28">
        <v>0</v>
      </c>
      <c r="Z54" s="105" t="s">
        <v>182</v>
      </c>
      <c r="AA54" s="110" t="s">
        <v>267</v>
      </c>
      <c r="AB54" s="107" t="s">
        <v>392</v>
      </c>
      <c r="AC54" s="107" t="s">
        <v>392</v>
      </c>
      <c r="AD54" s="108" t="s">
        <v>392</v>
      </c>
      <c r="AE54" s="108" t="s">
        <v>392</v>
      </c>
      <c r="AF54" s="109">
        <f t="shared" si="13"/>
        <v>484555.5</v>
      </c>
      <c r="AH54" s="105" t="s">
        <v>182</v>
      </c>
      <c r="AI54" s="110" t="s">
        <v>267</v>
      </c>
      <c r="AJ54" s="238" t="s">
        <v>392</v>
      </c>
      <c r="AK54" s="238" t="s">
        <v>392</v>
      </c>
      <c r="AL54" s="238" t="s">
        <v>392</v>
      </c>
      <c r="AM54" s="238" t="s">
        <v>392</v>
      </c>
      <c r="AN54" s="235">
        <f t="shared" si="38"/>
        <v>484.55549999999999</v>
      </c>
    </row>
    <row r="55" spans="1:42" ht="18" customHeight="1" x14ac:dyDescent="0.25">
      <c r="A55" s="105" t="s">
        <v>183</v>
      </c>
      <c r="B55" s="110" t="s">
        <v>268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7">
        <v>0</v>
      </c>
      <c r="K55" s="26">
        <v>0</v>
      </c>
      <c r="L55" s="26">
        <v>0</v>
      </c>
      <c r="M55" s="26">
        <v>0</v>
      </c>
      <c r="N55" s="27">
        <v>0</v>
      </c>
      <c r="O55" s="26">
        <v>0</v>
      </c>
      <c r="P55" s="26">
        <v>0</v>
      </c>
      <c r="Q55" s="26">
        <v>0</v>
      </c>
      <c r="R55" s="27">
        <v>0</v>
      </c>
      <c r="S55" s="27">
        <v>0</v>
      </c>
      <c r="T55" s="26">
        <v>0</v>
      </c>
      <c r="U55" s="26">
        <v>0</v>
      </c>
      <c r="V55" s="26">
        <v>0</v>
      </c>
      <c r="W55" s="26">
        <v>0</v>
      </c>
      <c r="X55" s="28">
        <v>0</v>
      </c>
      <c r="Z55" s="105" t="s">
        <v>183</v>
      </c>
      <c r="AA55" s="110" t="s">
        <v>268</v>
      </c>
      <c r="AB55" s="107" t="s">
        <v>392</v>
      </c>
      <c r="AC55" s="107" t="s">
        <v>392</v>
      </c>
      <c r="AD55" s="108" t="s">
        <v>392</v>
      </c>
      <c r="AE55" s="108" t="s">
        <v>392</v>
      </c>
      <c r="AF55" s="109">
        <f t="shared" si="13"/>
        <v>0</v>
      </c>
      <c r="AH55" s="105" t="s">
        <v>183</v>
      </c>
      <c r="AI55" s="110" t="s">
        <v>268</v>
      </c>
      <c r="AJ55" s="238" t="s">
        <v>392</v>
      </c>
      <c r="AK55" s="238" t="s">
        <v>392</v>
      </c>
      <c r="AL55" s="238" t="s">
        <v>392</v>
      </c>
      <c r="AM55" s="238" t="s">
        <v>392</v>
      </c>
      <c r="AN55" s="235">
        <f t="shared" si="38"/>
        <v>0</v>
      </c>
    </row>
    <row r="56" spans="1:42" ht="18" customHeight="1" x14ac:dyDescent="0.25">
      <c r="A56" s="105" t="s">
        <v>184</v>
      </c>
      <c r="B56" s="106" t="s">
        <v>271</v>
      </c>
      <c r="C56" s="111">
        <f>C57+C58</f>
        <v>0</v>
      </c>
      <c r="D56" s="111">
        <f t="shared" ref="D56:N56" si="76">D57+D58</f>
        <v>0</v>
      </c>
      <c r="E56" s="111">
        <f t="shared" si="76"/>
        <v>0</v>
      </c>
      <c r="F56" s="111">
        <f t="shared" si="76"/>
        <v>0</v>
      </c>
      <c r="G56" s="111">
        <f t="shared" si="76"/>
        <v>0</v>
      </c>
      <c r="H56" s="111">
        <f t="shared" si="76"/>
        <v>0</v>
      </c>
      <c r="I56" s="111">
        <f t="shared" si="76"/>
        <v>0</v>
      </c>
      <c r="J56" s="114">
        <f t="shared" si="76"/>
        <v>0</v>
      </c>
      <c r="K56" s="111">
        <f t="shared" si="76"/>
        <v>0</v>
      </c>
      <c r="L56" s="111">
        <f t="shared" si="76"/>
        <v>0</v>
      </c>
      <c r="M56" s="111">
        <f t="shared" si="76"/>
        <v>0</v>
      </c>
      <c r="N56" s="114">
        <f t="shared" si="76"/>
        <v>0</v>
      </c>
      <c r="O56" s="111">
        <f t="shared" ref="O56:R56" si="77">O57+O58</f>
        <v>0</v>
      </c>
      <c r="P56" s="111">
        <f t="shared" si="77"/>
        <v>0</v>
      </c>
      <c r="Q56" s="111">
        <f t="shared" si="77"/>
        <v>0</v>
      </c>
      <c r="R56" s="114">
        <f t="shared" si="77"/>
        <v>0</v>
      </c>
      <c r="S56" s="114">
        <f t="shared" ref="S56:U56" si="78">S57+S58</f>
        <v>0</v>
      </c>
      <c r="T56" s="111">
        <f t="shared" ref="T56" si="79">T57+T58</f>
        <v>0</v>
      </c>
      <c r="U56" s="111">
        <f t="shared" si="78"/>
        <v>0</v>
      </c>
      <c r="V56" s="111">
        <f t="shared" ref="V56:X56" si="80">V57+V58</f>
        <v>0</v>
      </c>
      <c r="W56" s="111">
        <f t="shared" si="80"/>
        <v>0</v>
      </c>
      <c r="X56" s="201">
        <f t="shared" si="80"/>
        <v>0</v>
      </c>
      <c r="Z56" s="105" t="s">
        <v>184</v>
      </c>
      <c r="AA56" s="106" t="s">
        <v>271</v>
      </c>
      <c r="AB56" s="107">
        <f t="shared" si="16"/>
        <v>0</v>
      </c>
      <c r="AC56" s="107">
        <f t="shared" si="17"/>
        <v>0</v>
      </c>
      <c r="AD56" s="108">
        <f t="shared" si="12"/>
        <v>0</v>
      </c>
      <c r="AE56" s="108">
        <f t="shared" si="24"/>
        <v>0</v>
      </c>
      <c r="AF56" s="109">
        <f t="shared" si="13"/>
        <v>0</v>
      </c>
      <c r="AH56" s="105" t="s">
        <v>184</v>
      </c>
      <c r="AI56" s="106" t="s">
        <v>271</v>
      </c>
      <c r="AJ56" s="234">
        <f t="shared" si="14"/>
        <v>0</v>
      </c>
      <c r="AK56" s="234">
        <f t="shared" si="35"/>
        <v>0</v>
      </c>
      <c r="AL56" s="234">
        <f t="shared" si="36"/>
        <v>0</v>
      </c>
      <c r="AM56" s="234">
        <f t="shared" si="37"/>
        <v>0</v>
      </c>
      <c r="AN56" s="235">
        <f t="shared" si="38"/>
        <v>0</v>
      </c>
    </row>
    <row r="57" spans="1:42" ht="18" customHeight="1" x14ac:dyDescent="0.25">
      <c r="A57" s="105" t="s">
        <v>185</v>
      </c>
      <c r="B57" s="110" t="s">
        <v>267</v>
      </c>
      <c r="C57" s="111">
        <v>0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14">
        <v>0</v>
      </c>
      <c r="K57" s="111">
        <v>0</v>
      </c>
      <c r="L57" s="111">
        <v>0</v>
      </c>
      <c r="M57" s="111">
        <v>0</v>
      </c>
      <c r="N57" s="114">
        <v>0</v>
      </c>
      <c r="O57" s="111">
        <v>0</v>
      </c>
      <c r="P57" s="111">
        <v>0</v>
      </c>
      <c r="Q57" s="111">
        <v>0</v>
      </c>
      <c r="R57" s="114">
        <v>0</v>
      </c>
      <c r="S57" s="114">
        <v>0</v>
      </c>
      <c r="T57" s="111">
        <v>0</v>
      </c>
      <c r="U57" s="111">
        <v>0</v>
      </c>
      <c r="V57" s="111">
        <v>0</v>
      </c>
      <c r="W57" s="111">
        <v>0</v>
      </c>
      <c r="X57" s="201">
        <v>0</v>
      </c>
      <c r="Z57" s="105" t="s">
        <v>185</v>
      </c>
      <c r="AA57" s="110" t="s">
        <v>267</v>
      </c>
      <c r="AB57" s="107">
        <f t="shared" si="16"/>
        <v>0</v>
      </c>
      <c r="AC57" s="107">
        <f t="shared" si="17"/>
        <v>0</v>
      </c>
      <c r="AD57" s="108">
        <f t="shared" si="12"/>
        <v>0</v>
      </c>
      <c r="AE57" s="108">
        <f t="shared" si="24"/>
        <v>0</v>
      </c>
      <c r="AF57" s="109">
        <f t="shared" si="13"/>
        <v>0</v>
      </c>
      <c r="AH57" s="105" t="s">
        <v>185</v>
      </c>
      <c r="AI57" s="110" t="s">
        <v>267</v>
      </c>
      <c r="AJ57" s="234">
        <f t="shared" si="14"/>
        <v>0</v>
      </c>
      <c r="AK57" s="234">
        <f t="shared" si="35"/>
        <v>0</v>
      </c>
      <c r="AL57" s="234">
        <f t="shared" si="36"/>
        <v>0</v>
      </c>
      <c r="AM57" s="234">
        <f t="shared" si="37"/>
        <v>0</v>
      </c>
      <c r="AN57" s="235">
        <f t="shared" si="38"/>
        <v>0</v>
      </c>
    </row>
    <row r="58" spans="1:42" ht="18" customHeight="1" x14ac:dyDescent="0.25">
      <c r="A58" s="105" t="s">
        <v>186</v>
      </c>
      <c r="B58" s="110" t="s">
        <v>268</v>
      </c>
      <c r="C58" s="111">
        <v>0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4">
        <v>0</v>
      </c>
      <c r="K58" s="111">
        <v>0</v>
      </c>
      <c r="L58" s="111">
        <v>0</v>
      </c>
      <c r="M58" s="111">
        <v>0</v>
      </c>
      <c r="N58" s="114">
        <v>0</v>
      </c>
      <c r="O58" s="111">
        <v>0</v>
      </c>
      <c r="P58" s="111">
        <v>0</v>
      </c>
      <c r="Q58" s="111">
        <v>0</v>
      </c>
      <c r="R58" s="114">
        <v>0</v>
      </c>
      <c r="S58" s="114">
        <v>0</v>
      </c>
      <c r="T58" s="111">
        <v>0</v>
      </c>
      <c r="U58" s="111">
        <v>0</v>
      </c>
      <c r="V58" s="111">
        <v>0</v>
      </c>
      <c r="W58" s="111">
        <v>0</v>
      </c>
      <c r="X58" s="201">
        <v>0</v>
      </c>
      <c r="Z58" s="105" t="s">
        <v>186</v>
      </c>
      <c r="AA58" s="110" t="s">
        <v>268</v>
      </c>
      <c r="AB58" s="107">
        <f t="shared" si="16"/>
        <v>0</v>
      </c>
      <c r="AC58" s="107">
        <f t="shared" si="17"/>
        <v>0</v>
      </c>
      <c r="AD58" s="108">
        <f t="shared" si="12"/>
        <v>0</v>
      </c>
      <c r="AE58" s="108">
        <f t="shared" si="24"/>
        <v>0</v>
      </c>
      <c r="AF58" s="109">
        <f t="shared" si="13"/>
        <v>0</v>
      </c>
      <c r="AH58" s="105" t="s">
        <v>186</v>
      </c>
      <c r="AI58" s="110" t="s">
        <v>268</v>
      </c>
      <c r="AJ58" s="234">
        <f t="shared" si="14"/>
        <v>0</v>
      </c>
      <c r="AK58" s="234">
        <f t="shared" si="35"/>
        <v>0</v>
      </c>
      <c r="AL58" s="234">
        <f t="shared" si="36"/>
        <v>0</v>
      </c>
      <c r="AM58" s="234">
        <f t="shared" si="37"/>
        <v>0</v>
      </c>
      <c r="AN58" s="235">
        <f t="shared" si="38"/>
        <v>0</v>
      </c>
    </row>
    <row r="59" spans="1:42" s="3" customFormat="1" ht="18" customHeight="1" x14ac:dyDescent="0.25">
      <c r="A59" s="105" t="s">
        <v>187</v>
      </c>
      <c r="B59" s="101" t="s">
        <v>208</v>
      </c>
      <c r="C59" s="102">
        <f>C60+C70+C75+C76+C79</f>
        <v>348867.5</v>
      </c>
      <c r="D59" s="102">
        <f t="shared" ref="D59:J59" si="81">D60+D70+D75+D76+D79</f>
        <v>950836.29999999993</v>
      </c>
      <c r="E59" s="102">
        <f t="shared" si="81"/>
        <v>884757.98780850647</v>
      </c>
      <c r="F59" s="102">
        <f t="shared" si="81"/>
        <v>1168296.8999999999</v>
      </c>
      <c r="G59" s="102">
        <f t="shared" si="81"/>
        <v>670220.70000000019</v>
      </c>
      <c r="H59" s="102">
        <f t="shared" si="81"/>
        <v>497367.7</v>
      </c>
      <c r="I59" s="102">
        <f t="shared" si="81"/>
        <v>878234.71964317863</v>
      </c>
      <c r="J59" s="103">
        <f t="shared" si="81"/>
        <v>1919303.07</v>
      </c>
      <c r="K59" s="102">
        <f t="shared" ref="K59:N59" si="82">K60+K70+K75+K76+K79</f>
        <v>717444.58</v>
      </c>
      <c r="L59" s="102">
        <f t="shared" si="82"/>
        <v>646708.18143111106</v>
      </c>
      <c r="M59" s="102">
        <f t="shared" si="82"/>
        <v>562990</v>
      </c>
      <c r="N59" s="103">
        <f t="shared" si="82"/>
        <v>2131667</v>
      </c>
      <c r="O59" s="102">
        <f t="shared" ref="O59:R59" si="83">O60+O70+O75+O76+O79</f>
        <v>232975.05000000002</v>
      </c>
      <c r="P59" s="102">
        <f t="shared" si="83"/>
        <v>525412.30000000005</v>
      </c>
      <c r="Q59" s="102">
        <f t="shared" si="83"/>
        <v>954428.36051200004</v>
      </c>
      <c r="R59" s="103">
        <f t="shared" si="83"/>
        <v>1409229.97</v>
      </c>
      <c r="S59" s="103">
        <f t="shared" ref="S59:U59" si="84">S60+S70+S75+S76+S79</f>
        <v>367436.11</v>
      </c>
      <c r="T59" s="102">
        <f t="shared" ref="T59" si="85">T60+T70+T75+T76+T79</f>
        <v>902763.28999999992</v>
      </c>
      <c r="U59" s="102">
        <f t="shared" si="84"/>
        <v>815754.03000000014</v>
      </c>
      <c r="V59" s="102">
        <f t="shared" ref="V59:X59" si="86">V60+V70+V75+V76+V79</f>
        <v>2350554.0100000002</v>
      </c>
      <c r="W59" s="102">
        <f t="shared" si="86"/>
        <v>164022.84999999998</v>
      </c>
      <c r="X59" s="198">
        <f t="shared" si="86"/>
        <v>1271497.6580000003</v>
      </c>
      <c r="Y59" s="36"/>
      <c r="Z59" s="105" t="s">
        <v>187</v>
      </c>
      <c r="AA59" s="101" t="s">
        <v>208</v>
      </c>
      <c r="AB59" s="97">
        <f t="shared" si="16"/>
        <v>3352758.6878085062</v>
      </c>
      <c r="AC59" s="97">
        <f t="shared" si="17"/>
        <v>3965126.1896431791</v>
      </c>
      <c r="AD59" s="98">
        <f t="shared" si="12"/>
        <v>4058809.761431111</v>
      </c>
      <c r="AE59" s="98">
        <f t="shared" si="24"/>
        <v>3122045.6805119999</v>
      </c>
      <c r="AF59" s="99">
        <f t="shared" si="13"/>
        <v>4436507.4400000004</v>
      </c>
      <c r="AG59" s="36"/>
      <c r="AH59" s="105" t="s">
        <v>187</v>
      </c>
      <c r="AI59" s="101" t="s">
        <v>208</v>
      </c>
      <c r="AJ59" s="234">
        <f t="shared" si="14"/>
        <v>3352.7586878085062</v>
      </c>
      <c r="AK59" s="234">
        <f t="shared" si="35"/>
        <v>3965.1261896431793</v>
      </c>
      <c r="AL59" s="234">
        <f t="shared" si="36"/>
        <v>4058.8097614311109</v>
      </c>
      <c r="AM59" s="234">
        <f t="shared" si="37"/>
        <v>3122.0456805119998</v>
      </c>
      <c r="AN59" s="235">
        <f t="shared" si="38"/>
        <v>4436.5074400000003</v>
      </c>
      <c r="AO59" s="36"/>
      <c r="AP59" s="36"/>
    </row>
    <row r="60" spans="1:42" s="3" customFormat="1" ht="18" customHeight="1" x14ac:dyDescent="0.25">
      <c r="A60" s="105" t="s">
        <v>188</v>
      </c>
      <c r="B60" s="106" t="s">
        <v>272</v>
      </c>
      <c r="C60" s="40">
        <f>C61+C65</f>
        <v>260711.4</v>
      </c>
      <c r="D60" s="40">
        <f t="shared" ref="D60:J60" si="87">D61+D65</f>
        <v>659660</v>
      </c>
      <c r="E60" s="40">
        <f t="shared" si="87"/>
        <v>286655.74490323488</v>
      </c>
      <c r="F60" s="40">
        <f t="shared" si="87"/>
        <v>565943.39999999991</v>
      </c>
      <c r="G60" s="40">
        <f t="shared" si="87"/>
        <v>580078.70000000007</v>
      </c>
      <c r="H60" s="40">
        <f t="shared" si="87"/>
        <v>304798</v>
      </c>
      <c r="I60" s="40">
        <f t="shared" si="87"/>
        <v>486722</v>
      </c>
      <c r="J60" s="41">
        <f t="shared" si="87"/>
        <v>686856.96</v>
      </c>
      <c r="K60" s="40">
        <f t="shared" ref="K60:N60" si="88">K61+K65</f>
        <v>617615.93999999994</v>
      </c>
      <c r="L60" s="40">
        <f t="shared" si="88"/>
        <v>427483</v>
      </c>
      <c r="M60" s="40">
        <f t="shared" si="88"/>
        <v>359246</v>
      </c>
      <c r="N60" s="41">
        <f t="shared" si="88"/>
        <v>273720</v>
      </c>
      <c r="O60" s="40">
        <f t="shared" ref="O60:R60" si="89">O61+O65</f>
        <v>124942.53</v>
      </c>
      <c r="P60" s="40">
        <f t="shared" si="89"/>
        <v>341475</v>
      </c>
      <c r="Q60" s="40">
        <f t="shared" si="89"/>
        <v>134977.694327</v>
      </c>
      <c r="R60" s="41">
        <f t="shared" si="89"/>
        <v>457026</v>
      </c>
      <c r="S60" s="41">
        <f t="shared" ref="S60:U60" si="90">S61+S65</f>
        <v>120262.71</v>
      </c>
      <c r="T60" s="40">
        <f t="shared" ref="T60" si="91">T61+T65</f>
        <v>411883.49999999994</v>
      </c>
      <c r="U60" s="40">
        <f t="shared" si="90"/>
        <v>83375.69</v>
      </c>
      <c r="V60" s="40">
        <f t="shared" ref="V60:X60" si="92">V61+V65</f>
        <v>1316613.9900000002</v>
      </c>
      <c r="W60" s="40">
        <f t="shared" si="92"/>
        <v>28527.409999999996</v>
      </c>
      <c r="X60" s="199">
        <f t="shared" si="92"/>
        <v>505302.96299999999</v>
      </c>
      <c r="Y60" s="36"/>
      <c r="Z60" s="105" t="s">
        <v>188</v>
      </c>
      <c r="AA60" s="106" t="s">
        <v>272</v>
      </c>
      <c r="AB60" s="107">
        <f t="shared" si="16"/>
        <v>1772970.5449032348</v>
      </c>
      <c r="AC60" s="107">
        <f t="shared" si="17"/>
        <v>2058455.6600000001</v>
      </c>
      <c r="AD60" s="108">
        <f t="shared" si="12"/>
        <v>1678064.94</v>
      </c>
      <c r="AE60" s="108">
        <f t="shared" si="24"/>
        <v>1058421.2243270001</v>
      </c>
      <c r="AF60" s="109">
        <f t="shared" si="13"/>
        <v>1932135.8900000001</v>
      </c>
      <c r="AG60" s="36"/>
      <c r="AH60" s="105" t="s">
        <v>188</v>
      </c>
      <c r="AI60" s="106" t="s">
        <v>272</v>
      </c>
      <c r="AJ60" s="234">
        <f t="shared" si="14"/>
        <v>1772.9705449032349</v>
      </c>
      <c r="AK60" s="234">
        <f t="shared" si="35"/>
        <v>2058.4556600000001</v>
      </c>
      <c r="AL60" s="234">
        <f t="shared" si="36"/>
        <v>1678.06494</v>
      </c>
      <c r="AM60" s="234">
        <f t="shared" si="37"/>
        <v>1058.4212243270001</v>
      </c>
      <c r="AN60" s="235">
        <f t="shared" si="38"/>
        <v>1932.13589</v>
      </c>
      <c r="AO60" s="36"/>
      <c r="AP60" s="36"/>
    </row>
    <row r="61" spans="1:42" ht="18" customHeight="1" x14ac:dyDescent="0.25">
      <c r="A61" s="105" t="s">
        <v>189</v>
      </c>
      <c r="B61" s="110" t="s">
        <v>212</v>
      </c>
      <c r="C61" s="40">
        <v>151739.29999999999</v>
      </c>
      <c r="D61" s="40">
        <v>254756</v>
      </c>
      <c r="E61" s="40">
        <v>122984.36868285938</v>
      </c>
      <c r="F61" s="40">
        <v>309403.19999999995</v>
      </c>
      <c r="G61" s="40">
        <v>69932.399999999994</v>
      </c>
      <c r="H61" s="40">
        <v>99425</v>
      </c>
      <c r="I61" s="40">
        <v>362069</v>
      </c>
      <c r="J61" s="41">
        <v>349758.4</v>
      </c>
      <c r="K61" s="40">
        <v>124695.73999999999</v>
      </c>
      <c r="L61" s="40">
        <v>173556</v>
      </c>
      <c r="M61" s="40">
        <v>258708</v>
      </c>
      <c r="N61" s="41">
        <v>145300</v>
      </c>
      <c r="O61" s="40">
        <v>28617.85</v>
      </c>
      <c r="P61" s="40">
        <v>69425</v>
      </c>
      <c r="Q61" s="40">
        <v>52644</v>
      </c>
      <c r="R61" s="41">
        <v>251701</v>
      </c>
      <c r="S61" s="41">
        <v>42235</v>
      </c>
      <c r="T61" s="40">
        <v>45181.729999999996</v>
      </c>
      <c r="U61" s="40">
        <v>36512.699999999997</v>
      </c>
      <c r="V61" s="40">
        <v>332832.64000000001</v>
      </c>
      <c r="W61" s="40">
        <v>0</v>
      </c>
      <c r="X61" s="199">
        <v>75244.442999999999</v>
      </c>
      <c r="Z61" s="105" t="s">
        <v>189</v>
      </c>
      <c r="AA61" s="110" t="s">
        <v>212</v>
      </c>
      <c r="AB61" s="107">
        <f t="shared" si="16"/>
        <v>838882.86868285935</v>
      </c>
      <c r="AC61" s="107">
        <f t="shared" si="17"/>
        <v>881184.8</v>
      </c>
      <c r="AD61" s="108">
        <f t="shared" si="12"/>
        <v>702259.74</v>
      </c>
      <c r="AE61" s="108">
        <f t="shared" si="24"/>
        <v>402387.85</v>
      </c>
      <c r="AF61" s="109">
        <f t="shared" si="13"/>
        <v>456762.07</v>
      </c>
      <c r="AH61" s="105" t="s">
        <v>189</v>
      </c>
      <c r="AI61" s="110" t="s">
        <v>212</v>
      </c>
      <c r="AJ61" s="234">
        <f t="shared" si="14"/>
        <v>838.88286868285934</v>
      </c>
      <c r="AK61" s="234">
        <f t="shared" si="35"/>
        <v>881.1848</v>
      </c>
      <c r="AL61" s="234">
        <f t="shared" si="36"/>
        <v>702.25973999999997</v>
      </c>
      <c r="AM61" s="234">
        <f t="shared" si="37"/>
        <v>402.38784999999996</v>
      </c>
      <c r="AN61" s="235">
        <f t="shared" si="38"/>
        <v>456.76206999999999</v>
      </c>
    </row>
    <row r="62" spans="1:42" s="2" customFormat="1" ht="18" customHeight="1" x14ac:dyDescent="0.2">
      <c r="A62" s="115">
        <v>14111</v>
      </c>
      <c r="B62" s="110" t="s">
        <v>305</v>
      </c>
      <c r="C62" s="40" t="s">
        <v>392</v>
      </c>
      <c r="D62" s="40" t="s">
        <v>392</v>
      </c>
      <c r="E62" s="40" t="s">
        <v>392</v>
      </c>
      <c r="F62" s="122" t="s">
        <v>392</v>
      </c>
      <c r="G62" s="122" t="s">
        <v>392</v>
      </c>
      <c r="H62" s="122" t="s">
        <v>392</v>
      </c>
      <c r="I62" s="122" t="s">
        <v>392</v>
      </c>
      <c r="J62" s="123" t="s">
        <v>392</v>
      </c>
      <c r="K62" s="122" t="s">
        <v>392</v>
      </c>
      <c r="L62" s="122" t="s">
        <v>392</v>
      </c>
      <c r="M62" s="122" t="s">
        <v>392</v>
      </c>
      <c r="N62" s="123" t="s">
        <v>392</v>
      </c>
      <c r="O62" s="122" t="s">
        <v>392</v>
      </c>
      <c r="P62" s="122" t="s">
        <v>392</v>
      </c>
      <c r="Q62" s="122" t="s">
        <v>392</v>
      </c>
      <c r="R62" s="123" t="s">
        <v>392</v>
      </c>
      <c r="S62" s="123" t="s">
        <v>392</v>
      </c>
      <c r="T62" s="122" t="s">
        <v>392</v>
      </c>
      <c r="U62" s="122" t="s">
        <v>392</v>
      </c>
      <c r="V62" s="122" t="s">
        <v>392</v>
      </c>
      <c r="W62" s="122" t="s">
        <v>392</v>
      </c>
      <c r="X62" s="204" t="s">
        <v>392</v>
      </c>
      <c r="Y62" s="11"/>
      <c r="Z62" s="115">
        <v>14111</v>
      </c>
      <c r="AA62" s="110" t="s">
        <v>305</v>
      </c>
      <c r="AB62" s="107" t="s">
        <v>392</v>
      </c>
      <c r="AC62" s="107" t="s">
        <v>392</v>
      </c>
      <c r="AD62" s="108" t="s">
        <v>392</v>
      </c>
      <c r="AE62" s="108" t="s">
        <v>392</v>
      </c>
      <c r="AF62" s="109" t="s">
        <v>392</v>
      </c>
      <c r="AG62" s="11"/>
      <c r="AH62" s="115">
        <v>14111</v>
      </c>
      <c r="AI62" s="110" t="s">
        <v>305</v>
      </c>
      <c r="AJ62" s="238" t="s">
        <v>392</v>
      </c>
      <c r="AK62" s="238" t="s">
        <v>392</v>
      </c>
      <c r="AL62" s="238" t="s">
        <v>392</v>
      </c>
      <c r="AM62" s="238" t="s">
        <v>392</v>
      </c>
      <c r="AN62" s="239" t="s">
        <v>392</v>
      </c>
      <c r="AO62" s="11"/>
      <c r="AP62" s="11"/>
    </row>
    <row r="63" spans="1:42" s="2" customFormat="1" ht="18" customHeight="1" x14ac:dyDescent="0.2">
      <c r="A63" s="115">
        <v>14112</v>
      </c>
      <c r="B63" s="110" t="s">
        <v>306</v>
      </c>
      <c r="C63" s="26" t="s">
        <v>392</v>
      </c>
      <c r="D63" s="26" t="s">
        <v>392</v>
      </c>
      <c r="E63" s="26" t="s">
        <v>392</v>
      </c>
      <c r="F63" s="111" t="s">
        <v>392</v>
      </c>
      <c r="G63" s="111" t="s">
        <v>392</v>
      </c>
      <c r="H63" s="111" t="s">
        <v>392</v>
      </c>
      <c r="I63" s="111" t="s">
        <v>392</v>
      </c>
      <c r="J63" s="114" t="s">
        <v>392</v>
      </c>
      <c r="K63" s="111" t="s">
        <v>392</v>
      </c>
      <c r="L63" s="111" t="s">
        <v>392</v>
      </c>
      <c r="M63" s="111" t="s">
        <v>392</v>
      </c>
      <c r="N63" s="114" t="s">
        <v>392</v>
      </c>
      <c r="O63" s="111" t="s">
        <v>392</v>
      </c>
      <c r="P63" s="111" t="s">
        <v>392</v>
      </c>
      <c r="Q63" s="111" t="s">
        <v>392</v>
      </c>
      <c r="R63" s="114" t="s">
        <v>392</v>
      </c>
      <c r="S63" s="114" t="s">
        <v>392</v>
      </c>
      <c r="T63" s="111" t="s">
        <v>392</v>
      </c>
      <c r="U63" s="111" t="s">
        <v>392</v>
      </c>
      <c r="V63" s="111" t="s">
        <v>392</v>
      </c>
      <c r="W63" s="111" t="s">
        <v>392</v>
      </c>
      <c r="X63" s="201" t="s">
        <v>392</v>
      </c>
      <c r="Y63" s="11"/>
      <c r="Z63" s="115">
        <v>14112</v>
      </c>
      <c r="AA63" s="110" t="s">
        <v>306</v>
      </c>
      <c r="AB63" s="107" t="s">
        <v>392</v>
      </c>
      <c r="AC63" s="107" t="s">
        <v>392</v>
      </c>
      <c r="AD63" s="108" t="s">
        <v>392</v>
      </c>
      <c r="AE63" s="108" t="s">
        <v>392</v>
      </c>
      <c r="AF63" s="109" t="s">
        <v>392</v>
      </c>
      <c r="AG63" s="11"/>
      <c r="AH63" s="115">
        <v>14112</v>
      </c>
      <c r="AI63" s="110" t="s">
        <v>306</v>
      </c>
      <c r="AJ63" s="238" t="s">
        <v>392</v>
      </c>
      <c r="AK63" s="238" t="s">
        <v>392</v>
      </c>
      <c r="AL63" s="238" t="s">
        <v>392</v>
      </c>
      <c r="AM63" s="238" t="s">
        <v>392</v>
      </c>
      <c r="AN63" s="239" t="s">
        <v>392</v>
      </c>
      <c r="AO63" s="11"/>
      <c r="AP63" s="11"/>
    </row>
    <row r="64" spans="1:42" s="2" customFormat="1" ht="18" customHeight="1" x14ac:dyDescent="0.2">
      <c r="A64" s="115">
        <v>14113</v>
      </c>
      <c r="B64" s="110" t="s">
        <v>307</v>
      </c>
      <c r="C64" s="26" t="s">
        <v>392</v>
      </c>
      <c r="D64" s="26" t="s">
        <v>392</v>
      </c>
      <c r="E64" s="26" t="s">
        <v>392</v>
      </c>
      <c r="F64" s="111" t="s">
        <v>392</v>
      </c>
      <c r="G64" s="111" t="s">
        <v>392</v>
      </c>
      <c r="H64" s="111" t="s">
        <v>392</v>
      </c>
      <c r="I64" s="111" t="s">
        <v>392</v>
      </c>
      <c r="J64" s="114" t="s">
        <v>392</v>
      </c>
      <c r="K64" s="111" t="s">
        <v>392</v>
      </c>
      <c r="L64" s="111" t="s">
        <v>392</v>
      </c>
      <c r="M64" s="111" t="s">
        <v>392</v>
      </c>
      <c r="N64" s="114" t="s">
        <v>392</v>
      </c>
      <c r="O64" s="111" t="s">
        <v>392</v>
      </c>
      <c r="P64" s="111" t="s">
        <v>392</v>
      </c>
      <c r="Q64" s="111" t="s">
        <v>392</v>
      </c>
      <c r="R64" s="114" t="s">
        <v>392</v>
      </c>
      <c r="S64" s="114" t="s">
        <v>392</v>
      </c>
      <c r="T64" s="111" t="s">
        <v>392</v>
      </c>
      <c r="U64" s="111" t="s">
        <v>392</v>
      </c>
      <c r="V64" s="111" t="s">
        <v>392</v>
      </c>
      <c r="W64" s="111" t="s">
        <v>392</v>
      </c>
      <c r="X64" s="201" t="s">
        <v>392</v>
      </c>
      <c r="Y64" s="11"/>
      <c r="Z64" s="115">
        <v>14113</v>
      </c>
      <c r="AA64" s="110" t="s">
        <v>307</v>
      </c>
      <c r="AB64" s="107" t="s">
        <v>392</v>
      </c>
      <c r="AC64" s="107" t="s">
        <v>392</v>
      </c>
      <c r="AD64" s="108" t="s">
        <v>392</v>
      </c>
      <c r="AE64" s="108" t="s">
        <v>392</v>
      </c>
      <c r="AF64" s="109" t="s">
        <v>392</v>
      </c>
      <c r="AG64" s="11"/>
      <c r="AH64" s="115">
        <v>14113</v>
      </c>
      <c r="AI64" s="110" t="s">
        <v>307</v>
      </c>
      <c r="AJ64" s="238" t="s">
        <v>392</v>
      </c>
      <c r="AK64" s="238" t="s">
        <v>392</v>
      </c>
      <c r="AL64" s="238" t="s">
        <v>392</v>
      </c>
      <c r="AM64" s="238" t="s">
        <v>392</v>
      </c>
      <c r="AN64" s="239" t="s">
        <v>392</v>
      </c>
      <c r="AO64" s="11"/>
      <c r="AP64" s="11"/>
    </row>
    <row r="65" spans="1:42" ht="18" customHeight="1" x14ac:dyDescent="0.25">
      <c r="A65" s="105" t="s">
        <v>190</v>
      </c>
      <c r="B65" s="110" t="s">
        <v>273</v>
      </c>
      <c r="C65" s="26">
        <v>108972.1</v>
      </c>
      <c r="D65" s="26">
        <v>404904</v>
      </c>
      <c r="E65" s="26">
        <v>163671.37622037547</v>
      </c>
      <c r="F65" s="26">
        <v>256540.2</v>
      </c>
      <c r="G65" s="26">
        <v>510146.30000000005</v>
      </c>
      <c r="H65" s="26">
        <v>205373</v>
      </c>
      <c r="I65" s="26">
        <v>124653</v>
      </c>
      <c r="J65" s="27">
        <v>337098.56</v>
      </c>
      <c r="K65" s="26">
        <v>492920.2</v>
      </c>
      <c r="L65" s="26">
        <v>253927</v>
      </c>
      <c r="M65" s="26">
        <v>100538</v>
      </c>
      <c r="N65" s="27">
        <v>128420</v>
      </c>
      <c r="O65" s="26">
        <v>96324.68</v>
      </c>
      <c r="P65" s="26">
        <v>272050</v>
      </c>
      <c r="Q65" s="26">
        <v>82333.694327000005</v>
      </c>
      <c r="R65" s="27">
        <v>205325</v>
      </c>
      <c r="S65" s="27">
        <v>78027.710000000006</v>
      </c>
      <c r="T65" s="26">
        <v>366701.76999999996</v>
      </c>
      <c r="U65" s="26">
        <v>46862.99</v>
      </c>
      <c r="V65" s="26">
        <v>983781.35000000009</v>
      </c>
      <c r="W65" s="26">
        <v>28527.409999999996</v>
      </c>
      <c r="X65" s="28">
        <v>430058.52</v>
      </c>
      <c r="Z65" s="105" t="s">
        <v>190</v>
      </c>
      <c r="AA65" s="110" t="s">
        <v>273</v>
      </c>
      <c r="AB65" s="107">
        <f t="shared" si="16"/>
        <v>934087.67622037535</v>
      </c>
      <c r="AC65" s="107">
        <f t="shared" si="17"/>
        <v>1177270.8600000001</v>
      </c>
      <c r="AD65" s="108">
        <f t="shared" si="12"/>
        <v>975805.2</v>
      </c>
      <c r="AE65" s="108">
        <f t="shared" si="24"/>
        <v>656033.374327</v>
      </c>
      <c r="AF65" s="109">
        <f t="shared" si="13"/>
        <v>1475373.82</v>
      </c>
      <c r="AH65" s="105" t="s">
        <v>190</v>
      </c>
      <c r="AI65" s="110" t="s">
        <v>273</v>
      </c>
      <c r="AJ65" s="234">
        <f t="shared" si="14"/>
        <v>934.08767622037533</v>
      </c>
      <c r="AK65" s="234">
        <f t="shared" si="35"/>
        <v>1177.2708600000001</v>
      </c>
      <c r="AL65" s="234">
        <f t="shared" si="36"/>
        <v>975.8051999999999</v>
      </c>
      <c r="AM65" s="234">
        <f t="shared" si="37"/>
        <v>656.03337432700005</v>
      </c>
      <c r="AN65" s="235">
        <f t="shared" si="38"/>
        <v>1475.37382</v>
      </c>
    </row>
    <row r="66" spans="1:42" ht="18" customHeight="1" x14ac:dyDescent="0.25">
      <c r="A66" s="105" t="s">
        <v>191</v>
      </c>
      <c r="B66" s="110" t="s">
        <v>274</v>
      </c>
      <c r="C66" s="111">
        <v>0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111">
        <v>0</v>
      </c>
      <c r="J66" s="114">
        <v>0</v>
      </c>
      <c r="K66" s="111">
        <v>0</v>
      </c>
      <c r="L66" s="111">
        <v>0</v>
      </c>
      <c r="M66" s="111">
        <v>0</v>
      </c>
      <c r="N66" s="114">
        <v>0</v>
      </c>
      <c r="O66" s="111">
        <v>0</v>
      </c>
      <c r="P66" s="111">
        <v>0</v>
      </c>
      <c r="Q66" s="111">
        <v>0</v>
      </c>
      <c r="R66" s="114">
        <v>0</v>
      </c>
      <c r="S66" s="114">
        <v>0</v>
      </c>
      <c r="T66" s="111">
        <v>0</v>
      </c>
      <c r="U66" s="111">
        <v>0</v>
      </c>
      <c r="V66" s="111">
        <v>0</v>
      </c>
      <c r="W66" s="111">
        <v>0</v>
      </c>
      <c r="X66" s="201">
        <v>0</v>
      </c>
      <c r="Z66" s="105" t="s">
        <v>191</v>
      </c>
      <c r="AA66" s="110" t="s">
        <v>274</v>
      </c>
      <c r="AB66" s="107">
        <f t="shared" si="16"/>
        <v>0</v>
      </c>
      <c r="AC66" s="107">
        <f t="shared" si="17"/>
        <v>0</v>
      </c>
      <c r="AD66" s="108">
        <f t="shared" si="12"/>
        <v>0</v>
      </c>
      <c r="AE66" s="108">
        <f t="shared" si="24"/>
        <v>0</v>
      </c>
      <c r="AF66" s="109">
        <f t="shared" si="13"/>
        <v>0</v>
      </c>
      <c r="AH66" s="105" t="s">
        <v>191</v>
      </c>
      <c r="AI66" s="110" t="s">
        <v>274</v>
      </c>
      <c r="AJ66" s="234">
        <f t="shared" si="14"/>
        <v>0</v>
      </c>
      <c r="AK66" s="234">
        <f t="shared" si="35"/>
        <v>0</v>
      </c>
      <c r="AL66" s="234">
        <f t="shared" si="36"/>
        <v>0</v>
      </c>
      <c r="AM66" s="234">
        <f t="shared" si="37"/>
        <v>0</v>
      </c>
      <c r="AN66" s="235">
        <f t="shared" si="38"/>
        <v>0</v>
      </c>
    </row>
    <row r="67" spans="1:42" ht="18" customHeight="1" x14ac:dyDescent="0.25">
      <c r="A67" s="105" t="s">
        <v>192</v>
      </c>
      <c r="B67" s="110" t="s">
        <v>275</v>
      </c>
      <c r="C67" s="111">
        <v>0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14">
        <v>0</v>
      </c>
      <c r="K67" s="111">
        <v>0</v>
      </c>
      <c r="L67" s="111">
        <v>0</v>
      </c>
      <c r="M67" s="111">
        <v>0</v>
      </c>
      <c r="N67" s="114">
        <v>0</v>
      </c>
      <c r="O67" s="111">
        <v>0</v>
      </c>
      <c r="P67" s="111">
        <v>0</v>
      </c>
      <c r="Q67" s="111">
        <v>0</v>
      </c>
      <c r="R67" s="114">
        <v>0</v>
      </c>
      <c r="S67" s="114">
        <v>0</v>
      </c>
      <c r="T67" s="111">
        <v>0</v>
      </c>
      <c r="U67" s="111">
        <v>0</v>
      </c>
      <c r="V67" s="111">
        <v>0</v>
      </c>
      <c r="W67" s="111">
        <v>0</v>
      </c>
      <c r="X67" s="201">
        <v>0</v>
      </c>
      <c r="Z67" s="105" t="s">
        <v>192</v>
      </c>
      <c r="AA67" s="110" t="s">
        <v>275</v>
      </c>
      <c r="AB67" s="107">
        <f t="shared" si="16"/>
        <v>0</v>
      </c>
      <c r="AC67" s="107">
        <f t="shared" si="17"/>
        <v>0</v>
      </c>
      <c r="AD67" s="108">
        <f t="shared" si="12"/>
        <v>0</v>
      </c>
      <c r="AE67" s="108">
        <f t="shared" si="24"/>
        <v>0</v>
      </c>
      <c r="AF67" s="109">
        <f t="shared" si="13"/>
        <v>0</v>
      </c>
      <c r="AH67" s="105" t="s">
        <v>192</v>
      </c>
      <c r="AI67" s="110" t="s">
        <v>275</v>
      </c>
      <c r="AJ67" s="234">
        <f t="shared" si="14"/>
        <v>0</v>
      </c>
      <c r="AK67" s="234">
        <f t="shared" si="35"/>
        <v>0</v>
      </c>
      <c r="AL67" s="234">
        <f t="shared" si="36"/>
        <v>0</v>
      </c>
      <c r="AM67" s="234">
        <f t="shared" si="37"/>
        <v>0</v>
      </c>
      <c r="AN67" s="235">
        <f t="shared" si="38"/>
        <v>0</v>
      </c>
    </row>
    <row r="68" spans="1:42" ht="18" customHeight="1" x14ac:dyDescent="0.25">
      <c r="A68" s="105" t="s">
        <v>193</v>
      </c>
      <c r="B68" s="110" t="s">
        <v>276</v>
      </c>
      <c r="C68" s="111">
        <v>0</v>
      </c>
      <c r="D68" s="111">
        <v>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4">
        <v>0</v>
      </c>
      <c r="K68" s="111">
        <v>0</v>
      </c>
      <c r="L68" s="111">
        <v>0</v>
      </c>
      <c r="M68" s="111">
        <v>0</v>
      </c>
      <c r="N68" s="114">
        <v>0</v>
      </c>
      <c r="O68" s="111">
        <v>0</v>
      </c>
      <c r="P68" s="111">
        <v>0</v>
      </c>
      <c r="Q68" s="111">
        <v>0</v>
      </c>
      <c r="R68" s="114">
        <v>0</v>
      </c>
      <c r="S68" s="114">
        <v>0</v>
      </c>
      <c r="T68" s="111">
        <v>0</v>
      </c>
      <c r="U68" s="111">
        <v>0</v>
      </c>
      <c r="V68" s="111">
        <v>0</v>
      </c>
      <c r="W68" s="111">
        <v>0</v>
      </c>
      <c r="X68" s="201">
        <v>0</v>
      </c>
      <c r="Z68" s="105" t="s">
        <v>193</v>
      </c>
      <c r="AA68" s="110" t="s">
        <v>276</v>
      </c>
      <c r="AB68" s="107">
        <f t="shared" si="16"/>
        <v>0</v>
      </c>
      <c r="AC68" s="107">
        <f t="shared" si="17"/>
        <v>0</v>
      </c>
      <c r="AD68" s="108">
        <f t="shared" si="12"/>
        <v>0</v>
      </c>
      <c r="AE68" s="108">
        <f t="shared" si="24"/>
        <v>0</v>
      </c>
      <c r="AF68" s="109">
        <f t="shared" si="13"/>
        <v>0</v>
      </c>
      <c r="AH68" s="105" t="s">
        <v>193</v>
      </c>
      <c r="AI68" s="110" t="s">
        <v>276</v>
      </c>
      <c r="AJ68" s="234">
        <f t="shared" si="14"/>
        <v>0</v>
      </c>
      <c r="AK68" s="234">
        <f t="shared" si="35"/>
        <v>0</v>
      </c>
      <c r="AL68" s="234">
        <f t="shared" si="36"/>
        <v>0</v>
      </c>
      <c r="AM68" s="234">
        <f t="shared" si="37"/>
        <v>0</v>
      </c>
      <c r="AN68" s="235">
        <f t="shared" si="38"/>
        <v>0</v>
      </c>
    </row>
    <row r="69" spans="1:42" ht="18" customHeight="1" x14ac:dyDescent="0.25">
      <c r="A69" s="115">
        <v>1416</v>
      </c>
      <c r="B69" s="110" t="s">
        <v>308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4">
        <v>0</v>
      </c>
      <c r="K69" s="111">
        <v>0</v>
      </c>
      <c r="L69" s="111">
        <v>0</v>
      </c>
      <c r="M69" s="111">
        <v>0</v>
      </c>
      <c r="N69" s="114">
        <v>0</v>
      </c>
      <c r="O69" s="111">
        <v>0</v>
      </c>
      <c r="P69" s="111">
        <v>0</v>
      </c>
      <c r="Q69" s="111">
        <v>0</v>
      </c>
      <c r="R69" s="114">
        <v>0</v>
      </c>
      <c r="S69" s="114">
        <v>0</v>
      </c>
      <c r="T69" s="111">
        <v>0</v>
      </c>
      <c r="U69" s="111">
        <v>0</v>
      </c>
      <c r="V69" s="111">
        <v>0</v>
      </c>
      <c r="W69" s="111">
        <v>0</v>
      </c>
      <c r="X69" s="201">
        <v>0</v>
      </c>
      <c r="Z69" s="115">
        <v>1416</v>
      </c>
      <c r="AA69" s="110" t="s">
        <v>308</v>
      </c>
      <c r="AB69" s="107">
        <f t="shared" si="16"/>
        <v>0</v>
      </c>
      <c r="AC69" s="107">
        <f t="shared" si="17"/>
        <v>0</v>
      </c>
      <c r="AD69" s="108">
        <f t="shared" ref="AD69:AD73" si="93">K69+L69+M69+N69</f>
        <v>0</v>
      </c>
      <c r="AE69" s="108">
        <f t="shared" si="24"/>
        <v>0</v>
      </c>
      <c r="AF69" s="109">
        <f t="shared" ref="AF69:AF79" si="94">S69+T69+U69+V69</f>
        <v>0</v>
      </c>
      <c r="AH69" s="115">
        <v>1416</v>
      </c>
      <c r="AI69" s="110" t="s">
        <v>308</v>
      </c>
      <c r="AJ69" s="234">
        <f t="shared" ref="AJ69:AJ79" si="95">AB69/1000</f>
        <v>0</v>
      </c>
      <c r="AK69" s="234">
        <f t="shared" si="35"/>
        <v>0</v>
      </c>
      <c r="AL69" s="234">
        <f t="shared" si="36"/>
        <v>0</v>
      </c>
      <c r="AM69" s="234">
        <f t="shared" si="37"/>
        <v>0</v>
      </c>
      <c r="AN69" s="235">
        <f t="shared" si="38"/>
        <v>0</v>
      </c>
    </row>
    <row r="70" spans="1:42" s="3" customFormat="1" ht="18" customHeight="1" x14ac:dyDescent="0.25">
      <c r="A70" s="105" t="s">
        <v>194</v>
      </c>
      <c r="B70" s="106" t="s">
        <v>277</v>
      </c>
      <c r="C70" s="40">
        <f>SUM(C71:C74)</f>
        <v>31738.400000000001</v>
      </c>
      <c r="D70" s="40">
        <f t="shared" ref="D70:J70" si="96">SUM(D71:D74)</f>
        <v>268178.59999999998</v>
      </c>
      <c r="E70" s="40">
        <f t="shared" si="96"/>
        <v>567293.14728776237</v>
      </c>
      <c r="F70" s="40">
        <f t="shared" si="96"/>
        <v>498400.99999999994</v>
      </c>
      <c r="G70" s="40">
        <f t="shared" si="96"/>
        <v>44525.399999999994</v>
      </c>
      <c r="H70" s="40">
        <f t="shared" si="96"/>
        <v>185901</v>
      </c>
      <c r="I70" s="40">
        <f t="shared" si="96"/>
        <v>372870.54842290538</v>
      </c>
      <c r="J70" s="41">
        <f t="shared" si="96"/>
        <v>1063772.81</v>
      </c>
      <c r="K70" s="40">
        <f t="shared" ref="K70:N70" si="97">SUM(K71:K74)</f>
        <v>94245.340000000011</v>
      </c>
      <c r="L70" s="40">
        <f t="shared" si="97"/>
        <v>159322.54951111111</v>
      </c>
      <c r="M70" s="40">
        <f t="shared" si="97"/>
        <v>196610</v>
      </c>
      <c r="N70" s="41">
        <f t="shared" si="97"/>
        <v>1271698</v>
      </c>
      <c r="O70" s="40">
        <f t="shared" ref="O70:R70" si="98">SUM(O71:O74)</f>
        <v>86191.51999999999</v>
      </c>
      <c r="P70" s="40">
        <f t="shared" si="98"/>
        <v>143328.79999999999</v>
      </c>
      <c r="Q70" s="40">
        <f t="shared" si="98"/>
        <v>693092.75616400002</v>
      </c>
      <c r="R70" s="41">
        <f t="shared" si="98"/>
        <v>761586.9</v>
      </c>
      <c r="S70" s="41">
        <f t="shared" ref="S70:U70" si="99">SUM(S71:S74)</f>
        <v>215186.03</v>
      </c>
      <c r="T70" s="40">
        <f t="shared" ref="T70" si="100">SUM(T71:T74)</f>
        <v>457210.72</v>
      </c>
      <c r="U70" s="40">
        <f t="shared" si="99"/>
        <v>706912.9800000001</v>
      </c>
      <c r="V70" s="40">
        <f t="shared" ref="V70:X70" si="101">SUM(V71:V74)</f>
        <v>249626.23000000004</v>
      </c>
      <c r="W70" s="40">
        <f t="shared" si="101"/>
        <v>96423.239999999991</v>
      </c>
      <c r="X70" s="199">
        <f t="shared" si="101"/>
        <v>699881.11500000011</v>
      </c>
      <c r="Y70" s="36"/>
      <c r="Z70" s="105" t="s">
        <v>194</v>
      </c>
      <c r="AA70" s="106" t="s">
        <v>277</v>
      </c>
      <c r="AB70" s="107">
        <f t="shared" si="16"/>
        <v>1365611.1472877623</v>
      </c>
      <c r="AC70" s="107">
        <f t="shared" si="17"/>
        <v>1667069.7584229056</v>
      </c>
      <c r="AD70" s="108">
        <f t="shared" si="93"/>
        <v>1721875.8895111112</v>
      </c>
      <c r="AE70" s="108">
        <f t="shared" si="24"/>
        <v>1684199.9761640001</v>
      </c>
      <c r="AF70" s="109">
        <f t="shared" si="94"/>
        <v>1628935.96</v>
      </c>
      <c r="AG70" s="36"/>
      <c r="AH70" s="105" t="s">
        <v>194</v>
      </c>
      <c r="AI70" s="106" t="s">
        <v>277</v>
      </c>
      <c r="AJ70" s="234">
        <f t="shared" si="95"/>
        <v>1365.6111472877622</v>
      </c>
      <c r="AK70" s="234">
        <f t="shared" si="35"/>
        <v>1667.0697584229056</v>
      </c>
      <c r="AL70" s="234">
        <f t="shared" si="36"/>
        <v>1721.8758895111112</v>
      </c>
      <c r="AM70" s="234">
        <f t="shared" si="37"/>
        <v>1684.1999761640002</v>
      </c>
      <c r="AN70" s="235">
        <f t="shared" si="38"/>
        <v>1628.93596</v>
      </c>
      <c r="AO70" s="36"/>
      <c r="AP70" s="36"/>
    </row>
    <row r="71" spans="1:42" ht="18" customHeight="1" x14ac:dyDescent="0.25">
      <c r="A71" s="105" t="s">
        <v>195</v>
      </c>
      <c r="B71" s="110" t="s">
        <v>278</v>
      </c>
      <c r="C71" s="26">
        <v>4626</v>
      </c>
      <c r="D71" s="26">
        <v>14481</v>
      </c>
      <c r="E71" s="26">
        <v>41347.668401818104</v>
      </c>
      <c r="F71" s="26">
        <v>274996.09999999998</v>
      </c>
      <c r="G71" s="26">
        <v>19248.5</v>
      </c>
      <c r="H71" s="26">
        <v>10456</v>
      </c>
      <c r="I71" s="26">
        <v>3275.3468108086486</v>
      </c>
      <c r="J71" s="27">
        <v>4976</v>
      </c>
      <c r="K71" s="26">
        <v>4162.3999999999996</v>
      </c>
      <c r="L71" s="26">
        <v>0</v>
      </c>
      <c r="M71" s="26">
        <v>5311</v>
      </c>
      <c r="N71" s="27">
        <v>12385</v>
      </c>
      <c r="O71" s="26">
        <v>2913.6000000000004</v>
      </c>
      <c r="P71" s="26">
        <v>6171</v>
      </c>
      <c r="Q71" s="26">
        <v>26157.689358999996</v>
      </c>
      <c r="R71" s="27">
        <v>8924.08</v>
      </c>
      <c r="S71" s="27">
        <v>3205.09</v>
      </c>
      <c r="T71" s="26">
        <v>7020.6</v>
      </c>
      <c r="U71" s="26">
        <v>3149.26</v>
      </c>
      <c r="V71" s="26">
        <v>12082.699999999999</v>
      </c>
      <c r="W71" s="26">
        <v>984.40000000000009</v>
      </c>
      <c r="X71" s="28">
        <v>1036</v>
      </c>
      <c r="Z71" s="105" t="s">
        <v>195</v>
      </c>
      <c r="AA71" s="110" t="s">
        <v>278</v>
      </c>
      <c r="AB71" s="107">
        <f t="shared" ref="AB71:AB79" si="102">C71+D71+E71+F71</f>
        <v>335450.76840181806</v>
      </c>
      <c r="AC71" s="107">
        <f t="shared" ref="AC71:AC79" si="103">G71+H71+I71+J71</f>
        <v>37955.846810808645</v>
      </c>
      <c r="AD71" s="108">
        <f t="shared" si="93"/>
        <v>21858.400000000001</v>
      </c>
      <c r="AE71" s="108">
        <f t="shared" si="24"/>
        <v>44166.369358999997</v>
      </c>
      <c r="AF71" s="109">
        <f t="shared" si="94"/>
        <v>25457.65</v>
      </c>
      <c r="AH71" s="105" t="s">
        <v>195</v>
      </c>
      <c r="AI71" s="110" t="s">
        <v>278</v>
      </c>
      <c r="AJ71" s="234">
        <f t="shared" si="95"/>
        <v>335.45076840181804</v>
      </c>
      <c r="AK71" s="234">
        <f t="shared" si="35"/>
        <v>37.955846810808644</v>
      </c>
      <c r="AL71" s="234">
        <f t="shared" si="36"/>
        <v>21.858400000000003</v>
      </c>
      <c r="AM71" s="234">
        <f t="shared" si="37"/>
        <v>44.166369358999994</v>
      </c>
      <c r="AN71" s="235">
        <f t="shared" si="38"/>
        <v>25.457650000000001</v>
      </c>
    </row>
    <row r="72" spans="1:42" ht="18" customHeight="1" x14ac:dyDescent="0.25">
      <c r="A72" s="105" t="s">
        <v>196</v>
      </c>
      <c r="B72" s="110" t="s">
        <v>279</v>
      </c>
      <c r="C72" s="111">
        <v>16124</v>
      </c>
      <c r="D72" s="111">
        <v>248875</v>
      </c>
      <c r="E72" s="111">
        <v>511475.1295415124</v>
      </c>
      <c r="F72" s="111">
        <v>183721.60000000001</v>
      </c>
      <c r="G72" s="111">
        <v>18095.2</v>
      </c>
      <c r="H72" s="111">
        <v>163160</v>
      </c>
      <c r="I72" s="111">
        <v>362491.17652059125</v>
      </c>
      <c r="J72" s="114">
        <v>1040853</v>
      </c>
      <c r="K72" s="111">
        <v>86061.750000000015</v>
      </c>
      <c r="L72" s="111">
        <v>142840.79999999999</v>
      </c>
      <c r="M72" s="111">
        <v>184969</v>
      </c>
      <c r="N72" s="114">
        <v>1231521</v>
      </c>
      <c r="O72" s="111">
        <v>75242.76999999999</v>
      </c>
      <c r="P72" s="111">
        <v>124872.8</v>
      </c>
      <c r="Q72" s="111">
        <v>655706.60600000003</v>
      </c>
      <c r="R72" s="114">
        <v>739427.59000000008</v>
      </c>
      <c r="S72" s="114">
        <v>193850.93</v>
      </c>
      <c r="T72" s="111">
        <v>445475.8</v>
      </c>
      <c r="U72" s="111">
        <v>700318.79</v>
      </c>
      <c r="V72" s="111">
        <v>224785.77000000002</v>
      </c>
      <c r="W72" s="111">
        <v>80224.31</v>
      </c>
      <c r="X72" s="201">
        <v>631054.94500000007</v>
      </c>
      <c r="Z72" s="105" t="s">
        <v>196</v>
      </c>
      <c r="AA72" s="110" t="s">
        <v>279</v>
      </c>
      <c r="AB72" s="107">
        <f t="shared" si="102"/>
        <v>960195.72954151232</v>
      </c>
      <c r="AC72" s="107">
        <f t="shared" si="103"/>
        <v>1584599.3765205913</v>
      </c>
      <c r="AD72" s="108">
        <f t="shared" si="93"/>
        <v>1645392.55</v>
      </c>
      <c r="AE72" s="108">
        <f t="shared" ref="AE72:AE74" si="104">O72+P72+Q72+R72</f>
        <v>1595249.7660000001</v>
      </c>
      <c r="AF72" s="109">
        <f t="shared" si="94"/>
        <v>1564431.29</v>
      </c>
      <c r="AH72" s="105" t="s">
        <v>196</v>
      </c>
      <c r="AI72" s="110" t="s">
        <v>279</v>
      </c>
      <c r="AJ72" s="234">
        <f t="shared" si="95"/>
        <v>960.19572954151238</v>
      </c>
      <c r="AK72" s="234">
        <f t="shared" si="35"/>
        <v>1584.5993765205912</v>
      </c>
      <c r="AL72" s="234">
        <f t="shared" si="36"/>
        <v>1645.39255</v>
      </c>
      <c r="AM72" s="234">
        <f t="shared" si="37"/>
        <v>1595.2497660000001</v>
      </c>
      <c r="AN72" s="235">
        <f t="shared" si="38"/>
        <v>1564.43129</v>
      </c>
    </row>
    <row r="73" spans="1:42" ht="18" customHeight="1" x14ac:dyDescent="0.25">
      <c r="A73" s="105" t="s">
        <v>197</v>
      </c>
      <c r="B73" s="116" t="s">
        <v>280</v>
      </c>
      <c r="C73" s="26">
        <v>10988.4</v>
      </c>
      <c r="D73" s="26">
        <v>4822.6000000000004</v>
      </c>
      <c r="E73" s="26">
        <v>14470.34934443187</v>
      </c>
      <c r="F73" s="26">
        <v>39683.300000000003</v>
      </c>
      <c r="G73" s="26">
        <v>7181.7000000000007</v>
      </c>
      <c r="H73" s="26">
        <v>12285</v>
      </c>
      <c r="I73" s="26">
        <v>7104.0250915054903</v>
      </c>
      <c r="J73" s="27">
        <v>17943.810000000001</v>
      </c>
      <c r="K73" s="26">
        <v>4021.19</v>
      </c>
      <c r="L73" s="26">
        <v>16481.749511111113</v>
      </c>
      <c r="M73" s="26">
        <v>6330</v>
      </c>
      <c r="N73" s="27">
        <v>27792</v>
      </c>
      <c r="O73" s="26">
        <v>8035.15</v>
      </c>
      <c r="P73" s="26">
        <v>12285</v>
      </c>
      <c r="Q73" s="26">
        <v>11228.460805000001</v>
      </c>
      <c r="R73" s="27">
        <v>13235.23</v>
      </c>
      <c r="S73" s="27">
        <v>18130.010000000002</v>
      </c>
      <c r="T73" s="26">
        <v>4714.32</v>
      </c>
      <c r="U73" s="26">
        <v>3444.9300000000003</v>
      </c>
      <c r="V73" s="26">
        <v>12757.759999999998</v>
      </c>
      <c r="W73" s="26">
        <v>15214.53</v>
      </c>
      <c r="X73" s="28">
        <v>67790.17</v>
      </c>
      <c r="Z73" s="105" t="s">
        <v>197</v>
      </c>
      <c r="AA73" s="110" t="s">
        <v>280</v>
      </c>
      <c r="AB73" s="107">
        <f t="shared" si="102"/>
        <v>69964.649344431877</v>
      </c>
      <c r="AC73" s="107">
        <f t="shared" si="103"/>
        <v>44514.535091505488</v>
      </c>
      <c r="AD73" s="108">
        <f t="shared" si="93"/>
        <v>54624.939511111108</v>
      </c>
      <c r="AE73" s="108">
        <f t="shared" si="104"/>
        <v>44783.840805</v>
      </c>
      <c r="AF73" s="109">
        <f t="shared" si="94"/>
        <v>39047.020000000004</v>
      </c>
      <c r="AH73" s="105" t="s">
        <v>197</v>
      </c>
      <c r="AI73" s="110" t="s">
        <v>280</v>
      </c>
      <c r="AJ73" s="234">
        <f t="shared" si="95"/>
        <v>69.964649344431876</v>
      </c>
      <c r="AK73" s="234">
        <f t="shared" si="35"/>
        <v>44.514535091505486</v>
      </c>
      <c r="AL73" s="234">
        <f t="shared" si="36"/>
        <v>54.624939511111108</v>
      </c>
      <c r="AM73" s="234">
        <f t="shared" si="37"/>
        <v>44.783840804999997</v>
      </c>
      <c r="AN73" s="235">
        <f t="shared" si="38"/>
        <v>39.047020000000003</v>
      </c>
    </row>
    <row r="74" spans="1:42" ht="18" customHeight="1" x14ac:dyDescent="0.25">
      <c r="A74" s="105" t="s">
        <v>198</v>
      </c>
      <c r="B74" s="110" t="s">
        <v>281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4">
        <v>0</v>
      </c>
      <c r="K74" s="111">
        <v>0</v>
      </c>
      <c r="L74" s="111">
        <v>0</v>
      </c>
      <c r="M74" s="111">
        <v>0</v>
      </c>
      <c r="N74" s="114">
        <v>0</v>
      </c>
      <c r="O74" s="111">
        <v>0</v>
      </c>
      <c r="P74" s="111">
        <v>0</v>
      </c>
      <c r="Q74" s="111">
        <v>0</v>
      </c>
      <c r="R74" s="114">
        <v>0</v>
      </c>
      <c r="S74" s="114">
        <v>0</v>
      </c>
      <c r="T74" s="111">
        <v>0</v>
      </c>
      <c r="U74" s="111">
        <v>0</v>
      </c>
      <c r="V74" s="111">
        <v>0</v>
      </c>
      <c r="W74" s="111">
        <v>0</v>
      </c>
      <c r="X74" s="201">
        <v>0</v>
      </c>
      <c r="Z74" s="105" t="s">
        <v>198</v>
      </c>
      <c r="AA74" s="110" t="s">
        <v>281</v>
      </c>
      <c r="AB74" s="107">
        <f t="shared" si="102"/>
        <v>0</v>
      </c>
      <c r="AC74" s="107">
        <f t="shared" si="103"/>
        <v>0</v>
      </c>
      <c r="AD74" s="108">
        <f>K74+L74+M74+N74</f>
        <v>0</v>
      </c>
      <c r="AE74" s="108">
        <f t="shared" si="104"/>
        <v>0</v>
      </c>
      <c r="AF74" s="109">
        <f t="shared" si="94"/>
        <v>0</v>
      </c>
      <c r="AH74" s="105" t="s">
        <v>198</v>
      </c>
      <c r="AI74" s="110" t="s">
        <v>281</v>
      </c>
      <c r="AJ74" s="234">
        <f t="shared" si="95"/>
        <v>0</v>
      </c>
      <c r="AK74" s="234">
        <f t="shared" si="35"/>
        <v>0</v>
      </c>
      <c r="AL74" s="234">
        <f t="shared" si="36"/>
        <v>0</v>
      </c>
      <c r="AM74" s="234">
        <f t="shared" si="37"/>
        <v>0</v>
      </c>
      <c r="AN74" s="235">
        <f t="shared" si="38"/>
        <v>0</v>
      </c>
    </row>
    <row r="75" spans="1:42" ht="18" customHeight="1" x14ac:dyDescent="0.25">
      <c r="A75" s="105" t="s">
        <v>199</v>
      </c>
      <c r="B75" s="106" t="s">
        <v>282</v>
      </c>
      <c r="C75" s="122">
        <v>14584.7</v>
      </c>
      <c r="D75" s="122">
        <v>15609.7</v>
      </c>
      <c r="E75" s="122">
        <v>21224.645617509206</v>
      </c>
      <c r="F75" s="122">
        <v>31882.5</v>
      </c>
      <c r="G75" s="122">
        <v>9864.2999999999993</v>
      </c>
      <c r="H75" s="122">
        <v>4564.7000000000007</v>
      </c>
      <c r="I75" s="122">
        <v>18249.171220273216</v>
      </c>
      <c r="J75" s="123">
        <v>15920.5</v>
      </c>
      <c r="K75" s="122">
        <v>5583.3</v>
      </c>
      <c r="L75" s="122">
        <v>6609</v>
      </c>
      <c r="M75" s="122">
        <v>7134</v>
      </c>
      <c r="N75" s="114">
        <v>15337</v>
      </c>
      <c r="O75" s="122">
        <v>11378.2</v>
      </c>
      <c r="P75" s="122">
        <v>7995.5</v>
      </c>
      <c r="Q75" s="122">
        <v>11063.16</v>
      </c>
      <c r="R75" s="114">
        <v>5582.0599999999995</v>
      </c>
      <c r="S75" s="114">
        <v>4576.3700000000008</v>
      </c>
      <c r="T75" s="111">
        <v>3525.71</v>
      </c>
      <c r="U75" s="111">
        <v>6946.3600000000006</v>
      </c>
      <c r="V75" s="111">
        <v>9483.7999999999993</v>
      </c>
      <c r="W75" s="111">
        <v>4200</v>
      </c>
      <c r="X75" s="201">
        <v>6713.59</v>
      </c>
      <c r="Z75" s="105" t="s">
        <v>199</v>
      </c>
      <c r="AA75" s="106" t="s">
        <v>282</v>
      </c>
      <c r="AB75" s="107">
        <f t="shared" si="102"/>
        <v>83301.545617509211</v>
      </c>
      <c r="AC75" s="107">
        <f t="shared" si="103"/>
        <v>48598.671220273216</v>
      </c>
      <c r="AD75" s="108">
        <f t="shared" ref="AD75:AD79" si="105">K75+L75+M75+N75</f>
        <v>34663.300000000003</v>
      </c>
      <c r="AE75" s="108">
        <f>O75+P75+Q75+R75</f>
        <v>36018.92</v>
      </c>
      <c r="AF75" s="109">
        <f t="shared" si="94"/>
        <v>24532.240000000002</v>
      </c>
      <c r="AH75" s="105" t="s">
        <v>199</v>
      </c>
      <c r="AI75" s="106" t="s">
        <v>282</v>
      </c>
      <c r="AJ75" s="234">
        <f t="shared" si="95"/>
        <v>83.301545617509205</v>
      </c>
      <c r="AK75" s="234">
        <f t="shared" si="35"/>
        <v>48.598671220273218</v>
      </c>
      <c r="AL75" s="234">
        <f t="shared" si="36"/>
        <v>34.6633</v>
      </c>
      <c r="AM75" s="234">
        <f t="shared" si="37"/>
        <v>36.018920000000001</v>
      </c>
      <c r="AN75" s="235">
        <f t="shared" si="38"/>
        <v>24.532240000000002</v>
      </c>
    </row>
    <row r="76" spans="1:42" s="3" customFormat="1" ht="18" customHeight="1" x14ac:dyDescent="0.25">
      <c r="A76" s="105" t="s">
        <v>200</v>
      </c>
      <c r="B76" s="106" t="s">
        <v>283</v>
      </c>
      <c r="C76" s="122">
        <v>0</v>
      </c>
      <c r="D76" s="122">
        <v>0</v>
      </c>
      <c r="E76" s="122">
        <v>0</v>
      </c>
      <c r="F76" s="122">
        <v>0</v>
      </c>
      <c r="G76" s="122">
        <v>0</v>
      </c>
      <c r="H76" s="122">
        <v>0</v>
      </c>
      <c r="I76" s="122">
        <v>0</v>
      </c>
      <c r="J76" s="123">
        <v>0</v>
      </c>
      <c r="K76" s="122">
        <v>0</v>
      </c>
      <c r="L76" s="122">
        <v>0</v>
      </c>
      <c r="M76" s="122">
        <v>0</v>
      </c>
      <c r="N76" s="123">
        <f>N77+N78</f>
        <v>197000</v>
      </c>
      <c r="O76" s="123">
        <f t="shared" ref="O76:Q76" si="106">O77+O78</f>
        <v>374.6</v>
      </c>
      <c r="P76" s="123">
        <f t="shared" si="106"/>
        <v>64</v>
      </c>
      <c r="Q76" s="123">
        <f t="shared" si="106"/>
        <v>26275</v>
      </c>
      <c r="R76" s="123">
        <f>R77+R78</f>
        <v>38163</v>
      </c>
      <c r="S76" s="123">
        <f>S77+S78</f>
        <v>375</v>
      </c>
      <c r="T76" s="122">
        <f>T77+T78</f>
        <v>0</v>
      </c>
      <c r="U76" s="122">
        <f>U77+U78</f>
        <v>0</v>
      </c>
      <c r="V76" s="122">
        <f>V77+V78</f>
        <v>870</v>
      </c>
      <c r="W76" s="122">
        <f t="shared" ref="W76:X76" si="107">W77+W78</f>
        <v>375</v>
      </c>
      <c r="X76" s="204">
        <f t="shared" si="107"/>
        <v>0</v>
      </c>
      <c r="Y76" s="36"/>
      <c r="Z76" s="105" t="s">
        <v>200</v>
      </c>
      <c r="AA76" s="106" t="s">
        <v>283</v>
      </c>
      <c r="AB76" s="107">
        <f t="shared" si="102"/>
        <v>0</v>
      </c>
      <c r="AC76" s="107">
        <f t="shared" si="103"/>
        <v>0</v>
      </c>
      <c r="AD76" s="108">
        <f>K76+L76+M76+N76</f>
        <v>197000</v>
      </c>
      <c r="AE76" s="108">
        <f t="shared" ref="AE76:AE79" si="108">O76+P76+Q76+R76</f>
        <v>64876.6</v>
      </c>
      <c r="AF76" s="109">
        <f t="shared" si="94"/>
        <v>1245</v>
      </c>
      <c r="AG76" s="36"/>
      <c r="AH76" s="105" t="s">
        <v>200</v>
      </c>
      <c r="AI76" s="106" t="s">
        <v>283</v>
      </c>
      <c r="AJ76" s="234">
        <f t="shared" si="95"/>
        <v>0</v>
      </c>
      <c r="AK76" s="234">
        <f t="shared" si="35"/>
        <v>0</v>
      </c>
      <c r="AL76" s="234">
        <f t="shared" si="36"/>
        <v>197</v>
      </c>
      <c r="AM76" s="234">
        <f t="shared" si="37"/>
        <v>64.876599999999996</v>
      </c>
      <c r="AN76" s="235">
        <f t="shared" si="38"/>
        <v>1.2450000000000001</v>
      </c>
      <c r="AO76" s="36"/>
      <c r="AP76" s="36"/>
    </row>
    <row r="77" spans="1:42" ht="18" customHeight="1" x14ac:dyDescent="0.25">
      <c r="A77" s="105" t="s">
        <v>201</v>
      </c>
      <c r="B77" s="110" t="s">
        <v>267</v>
      </c>
      <c r="C77" s="111">
        <v>0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0</v>
      </c>
      <c r="J77" s="114">
        <v>0</v>
      </c>
      <c r="K77" s="111">
        <v>0</v>
      </c>
      <c r="L77" s="111">
        <v>0</v>
      </c>
      <c r="M77" s="111">
        <v>0</v>
      </c>
      <c r="N77" s="114">
        <v>197000</v>
      </c>
      <c r="O77" s="111">
        <v>374.6</v>
      </c>
      <c r="P77" s="111">
        <v>64</v>
      </c>
      <c r="Q77" s="111">
        <v>26275</v>
      </c>
      <c r="R77" s="114">
        <v>38163</v>
      </c>
      <c r="S77" s="114">
        <v>375</v>
      </c>
      <c r="T77" s="111">
        <v>0</v>
      </c>
      <c r="U77" s="111">
        <v>0</v>
      </c>
      <c r="V77" s="111">
        <v>870</v>
      </c>
      <c r="W77" s="111">
        <v>375</v>
      </c>
      <c r="X77" s="201">
        <v>0</v>
      </c>
      <c r="Z77" s="105" t="s">
        <v>201</v>
      </c>
      <c r="AA77" s="110" t="s">
        <v>267</v>
      </c>
      <c r="AB77" s="107">
        <f>C77+D77+E77+F77</f>
        <v>0</v>
      </c>
      <c r="AC77" s="107">
        <f t="shared" si="103"/>
        <v>0</v>
      </c>
      <c r="AD77" s="108">
        <f t="shared" si="105"/>
        <v>197000</v>
      </c>
      <c r="AE77" s="108">
        <f t="shared" si="108"/>
        <v>64876.6</v>
      </c>
      <c r="AF77" s="109">
        <f t="shared" si="94"/>
        <v>1245</v>
      </c>
      <c r="AH77" s="105" t="s">
        <v>201</v>
      </c>
      <c r="AI77" s="110" t="s">
        <v>267</v>
      </c>
      <c r="AJ77" s="234">
        <f t="shared" si="95"/>
        <v>0</v>
      </c>
      <c r="AK77" s="234">
        <f t="shared" si="35"/>
        <v>0</v>
      </c>
      <c r="AL77" s="234">
        <f t="shared" si="36"/>
        <v>197</v>
      </c>
      <c r="AM77" s="234">
        <f t="shared" si="37"/>
        <v>64.876599999999996</v>
      </c>
      <c r="AN77" s="235">
        <f t="shared" si="38"/>
        <v>1.2450000000000001</v>
      </c>
    </row>
    <row r="78" spans="1:42" ht="18" customHeight="1" x14ac:dyDescent="0.25">
      <c r="A78" s="105" t="s">
        <v>202</v>
      </c>
      <c r="B78" s="110" t="s">
        <v>268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4">
        <v>0</v>
      </c>
      <c r="K78" s="111">
        <v>0</v>
      </c>
      <c r="L78" s="111">
        <v>0</v>
      </c>
      <c r="M78" s="111">
        <v>0</v>
      </c>
      <c r="N78" s="114">
        <v>0</v>
      </c>
      <c r="O78" s="111">
        <v>0</v>
      </c>
      <c r="P78" s="111">
        <v>0</v>
      </c>
      <c r="Q78" s="111">
        <v>0</v>
      </c>
      <c r="R78" s="114">
        <v>0</v>
      </c>
      <c r="S78" s="114">
        <v>0</v>
      </c>
      <c r="T78" s="111">
        <v>0</v>
      </c>
      <c r="U78" s="111">
        <v>0</v>
      </c>
      <c r="V78" s="111">
        <v>0</v>
      </c>
      <c r="W78" s="111">
        <v>0</v>
      </c>
      <c r="X78" s="201">
        <v>0</v>
      </c>
      <c r="Z78" s="105" t="s">
        <v>202</v>
      </c>
      <c r="AA78" s="110" t="s">
        <v>268</v>
      </c>
      <c r="AB78" s="107">
        <f t="shared" si="102"/>
        <v>0</v>
      </c>
      <c r="AC78" s="107">
        <f t="shared" si="103"/>
        <v>0</v>
      </c>
      <c r="AD78" s="108">
        <f t="shared" si="105"/>
        <v>0</v>
      </c>
      <c r="AE78" s="108">
        <f t="shared" si="108"/>
        <v>0</v>
      </c>
      <c r="AF78" s="109">
        <f t="shared" si="94"/>
        <v>0</v>
      </c>
      <c r="AH78" s="105" t="s">
        <v>202</v>
      </c>
      <c r="AI78" s="110" t="s">
        <v>268</v>
      </c>
      <c r="AJ78" s="234">
        <f t="shared" si="95"/>
        <v>0</v>
      </c>
      <c r="AK78" s="234">
        <f t="shared" si="35"/>
        <v>0</v>
      </c>
      <c r="AL78" s="234">
        <f t="shared" si="36"/>
        <v>0</v>
      </c>
      <c r="AM78" s="234">
        <f t="shared" si="37"/>
        <v>0</v>
      </c>
      <c r="AN78" s="235">
        <f t="shared" si="38"/>
        <v>0</v>
      </c>
    </row>
    <row r="79" spans="1:42" ht="18" customHeight="1" thickBot="1" x14ac:dyDescent="0.3">
      <c r="A79" s="124" t="s">
        <v>203</v>
      </c>
      <c r="B79" s="125" t="s">
        <v>232</v>
      </c>
      <c r="C79" s="126">
        <v>41833</v>
      </c>
      <c r="D79" s="126">
        <v>7388</v>
      </c>
      <c r="E79" s="126">
        <v>9584.4500000000007</v>
      </c>
      <c r="F79" s="126">
        <v>72070</v>
      </c>
      <c r="G79" s="126">
        <v>35752.300000000003</v>
      </c>
      <c r="H79" s="126">
        <v>2104</v>
      </c>
      <c r="I79" s="126">
        <v>393</v>
      </c>
      <c r="J79" s="127">
        <v>152752.79999999999</v>
      </c>
      <c r="K79" s="126">
        <v>0</v>
      </c>
      <c r="L79" s="126">
        <v>53293.63192</v>
      </c>
      <c r="M79" s="126">
        <v>0</v>
      </c>
      <c r="N79" s="128">
        <v>373912</v>
      </c>
      <c r="O79" s="126">
        <v>10088.200000000001</v>
      </c>
      <c r="P79" s="126">
        <v>32549</v>
      </c>
      <c r="Q79" s="126">
        <v>89019.750021</v>
      </c>
      <c r="R79" s="128">
        <v>146872.01</v>
      </c>
      <c r="S79" s="128">
        <v>27036</v>
      </c>
      <c r="T79" s="129">
        <v>30143.359999999997</v>
      </c>
      <c r="U79" s="129">
        <v>18519</v>
      </c>
      <c r="V79" s="129">
        <v>773959.99000000011</v>
      </c>
      <c r="W79" s="129">
        <v>34497.199999999997</v>
      </c>
      <c r="X79" s="205">
        <v>59599.99</v>
      </c>
      <c r="Z79" s="124" t="s">
        <v>203</v>
      </c>
      <c r="AA79" s="125" t="s">
        <v>232</v>
      </c>
      <c r="AB79" s="130">
        <f t="shared" si="102"/>
        <v>130875.45</v>
      </c>
      <c r="AC79" s="130">
        <f t="shared" si="103"/>
        <v>191002.09999999998</v>
      </c>
      <c r="AD79" s="131">
        <f t="shared" si="105"/>
        <v>427205.63192000001</v>
      </c>
      <c r="AE79" s="131">
        <f t="shared" si="108"/>
        <v>278528.96002100001</v>
      </c>
      <c r="AF79" s="132">
        <f t="shared" si="94"/>
        <v>849658.35000000009</v>
      </c>
      <c r="AH79" s="124" t="s">
        <v>203</v>
      </c>
      <c r="AI79" s="125" t="s">
        <v>232</v>
      </c>
      <c r="AJ79" s="236">
        <f t="shared" si="95"/>
        <v>130.87545</v>
      </c>
      <c r="AK79" s="236">
        <f t="shared" si="35"/>
        <v>191.00209999999998</v>
      </c>
      <c r="AL79" s="236">
        <f t="shared" si="36"/>
        <v>427.20563192000003</v>
      </c>
      <c r="AM79" s="236">
        <f t="shared" si="37"/>
        <v>278.52896002099999</v>
      </c>
      <c r="AN79" s="237">
        <f t="shared" si="38"/>
        <v>849.65835000000004</v>
      </c>
    </row>
  </sheetData>
  <mergeCells count="20">
    <mergeCell ref="AF2:AF3"/>
    <mergeCell ref="AD1:AF1"/>
    <mergeCell ref="AE2:AE3"/>
    <mergeCell ref="B2:B3"/>
    <mergeCell ref="I1:J1"/>
    <mergeCell ref="M1:N1"/>
    <mergeCell ref="A1:F1"/>
    <mergeCell ref="AD2:AD3"/>
    <mergeCell ref="AB2:AB3"/>
    <mergeCell ref="AC2:AC3"/>
    <mergeCell ref="AA2:AA3"/>
    <mergeCell ref="Z1:AC1"/>
    <mergeCell ref="T1:V1"/>
    <mergeCell ref="W1:X1"/>
    <mergeCell ref="AN2:AN3"/>
    <mergeCell ref="AI2:AI3"/>
    <mergeCell ref="AJ2:AJ3"/>
    <mergeCell ref="AK2:AK3"/>
    <mergeCell ref="AL2:AL3"/>
    <mergeCell ref="AM2:AM3"/>
  </mergeCells>
  <pageMargins left="0.7" right="0.2" top="0.75" bottom="0.5" header="0.3" footer="0.3"/>
  <pageSetup paperSize="8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F888-6700-49AF-A9AC-37C0027B870D}">
  <sheetPr>
    <tabColor theme="0"/>
  </sheetPr>
  <dimension ref="A1:AN43"/>
  <sheetViews>
    <sheetView zoomScale="70" zoomScaleNormal="70" workbookViewId="0">
      <selection activeCell="O48" sqref="O48"/>
    </sheetView>
  </sheetViews>
  <sheetFormatPr defaultRowHeight="15" x14ac:dyDescent="0.25"/>
  <cols>
    <col min="1" max="1" width="5.140625" style="133" customWidth="1"/>
    <col min="2" max="2" width="46.5703125" style="133" customWidth="1"/>
    <col min="3" max="23" width="11.5703125" style="133" customWidth="1"/>
    <col min="24" max="24" width="15" style="133" bestFit="1" customWidth="1"/>
    <col min="25" max="25" width="5.5703125" style="133" customWidth="1"/>
    <col min="26" max="26" width="5.140625" style="133" customWidth="1"/>
    <col min="27" max="27" width="46.5703125" style="133" customWidth="1"/>
    <col min="28" max="32" width="12.5703125" style="11" customWidth="1"/>
    <col min="33" max="33" width="8.7109375" style="11"/>
    <col min="34" max="34" width="5.140625" style="133" customWidth="1"/>
    <col min="35" max="35" width="46.5703125" style="133" customWidth="1"/>
    <col min="36" max="40" width="12.5703125" customWidth="1"/>
  </cols>
  <sheetData>
    <row r="1" spans="1:40" s="5" customFormat="1" ht="20.100000000000001" customHeight="1" thickBot="1" x14ac:dyDescent="0.3">
      <c r="A1" s="265" t="s">
        <v>393</v>
      </c>
      <c r="B1" s="265"/>
      <c r="C1" s="266"/>
      <c r="D1" s="266"/>
      <c r="E1" s="266"/>
      <c r="F1" s="266"/>
      <c r="G1" s="6"/>
      <c r="H1" s="6"/>
      <c r="I1" s="261"/>
      <c r="J1" s="261"/>
      <c r="K1" s="6"/>
      <c r="L1" s="6"/>
      <c r="M1" s="261" t="s">
        <v>384</v>
      </c>
      <c r="N1" s="261"/>
      <c r="O1" s="6"/>
      <c r="P1" s="6"/>
      <c r="Q1" s="261"/>
      <c r="R1" s="261"/>
      <c r="S1" s="262"/>
      <c r="T1" s="261"/>
      <c r="U1" s="261"/>
      <c r="V1" s="261"/>
      <c r="W1" s="8"/>
      <c r="X1" s="8" t="s">
        <v>391</v>
      </c>
      <c r="Y1" s="6"/>
      <c r="Z1" s="270" t="s">
        <v>394</v>
      </c>
      <c r="AA1" s="266"/>
      <c r="AB1" s="266"/>
      <c r="AC1" s="266"/>
      <c r="AD1" s="261" t="s">
        <v>391</v>
      </c>
      <c r="AE1" s="262"/>
      <c r="AF1" s="6"/>
      <c r="AG1" s="6"/>
      <c r="AH1" s="240" t="s">
        <v>394</v>
      </c>
      <c r="AN1" s="241" t="s">
        <v>407</v>
      </c>
    </row>
    <row r="2" spans="1:40" ht="14.45" customHeight="1" x14ac:dyDescent="0.25">
      <c r="A2" s="134"/>
      <c r="B2" s="271" t="s">
        <v>388</v>
      </c>
      <c r="C2" s="87">
        <v>2017</v>
      </c>
      <c r="D2" s="87">
        <v>2017</v>
      </c>
      <c r="E2" s="87">
        <v>2017</v>
      </c>
      <c r="F2" s="87">
        <v>2017</v>
      </c>
      <c r="G2" s="87">
        <v>2018</v>
      </c>
      <c r="H2" s="87">
        <v>2018</v>
      </c>
      <c r="I2" s="87">
        <v>2018</v>
      </c>
      <c r="J2" s="88">
        <v>2018</v>
      </c>
      <c r="K2" s="87">
        <v>2019</v>
      </c>
      <c r="L2" s="87">
        <v>2019</v>
      </c>
      <c r="M2" s="87">
        <v>2019</v>
      </c>
      <c r="N2" s="88">
        <v>2019</v>
      </c>
      <c r="O2" s="87">
        <v>2020</v>
      </c>
      <c r="P2" s="87">
        <v>2020</v>
      </c>
      <c r="Q2" s="87">
        <v>2020</v>
      </c>
      <c r="R2" s="88">
        <v>2020</v>
      </c>
      <c r="S2" s="88">
        <v>2021</v>
      </c>
      <c r="T2" s="87">
        <v>2021</v>
      </c>
      <c r="U2" s="87">
        <v>2021</v>
      </c>
      <c r="V2" s="87">
        <v>2021</v>
      </c>
      <c r="W2" s="87">
        <v>2022</v>
      </c>
      <c r="X2" s="195">
        <v>2022</v>
      </c>
      <c r="Z2" s="134"/>
      <c r="AA2" s="275" t="s">
        <v>388</v>
      </c>
      <c r="AB2" s="259">
        <v>2017</v>
      </c>
      <c r="AC2" s="259">
        <v>2018</v>
      </c>
      <c r="AD2" s="263">
        <v>2019</v>
      </c>
      <c r="AE2" s="263">
        <v>2020</v>
      </c>
      <c r="AF2" s="253">
        <v>2021</v>
      </c>
      <c r="AH2" s="134"/>
      <c r="AI2" s="271" t="s">
        <v>388</v>
      </c>
      <c r="AJ2" s="273">
        <v>2017</v>
      </c>
      <c r="AK2" s="259">
        <v>2018</v>
      </c>
      <c r="AL2" s="259">
        <v>2019</v>
      </c>
      <c r="AM2" s="259">
        <v>2020</v>
      </c>
      <c r="AN2" s="253">
        <v>2021</v>
      </c>
    </row>
    <row r="3" spans="1:40" x14ac:dyDescent="0.25">
      <c r="A3" s="135"/>
      <c r="B3" s="272"/>
      <c r="C3" s="90" t="s">
        <v>313</v>
      </c>
      <c r="D3" s="90" t="s">
        <v>314</v>
      </c>
      <c r="E3" s="90" t="s">
        <v>315</v>
      </c>
      <c r="F3" s="90" t="s">
        <v>316</v>
      </c>
      <c r="G3" s="90" t="s">
        <v>313</v>
      </c>
      <c r="H3" s="90" t="s">
        <v>314</v>
      </c>
      <c r="I3" s="90" t="s">
        <v>315</v>
      </c>
      <c r="J3" s="91" t="s">
        <v>316</v>
      </c>
      <c r="K3" s="90" t="s">
        <v>313</v>
      </c>
      <c r="L3" s="90" t="s">
        <v>314</v>
      </c>
      <c r="M3" s="90" t="s">
        <v>315</v>
      </c>
      <c r="N3" s="91" t="s">
        <v>316</v>
      </c>
      <c r="O3" s="90" t="s">
        <v>313</v>
      </c>
      <c r="P3" s="90" t="s">
        <v>314</v>
      </c>
      <c r="Q3" s="90" t="s">
        <v>315</v>
      </c>
      <c r="R3" s="91" t="s">
        <v>316</v>
      </c>
      <c r="S3" s="91" t="s">
        <v>313</v>
      </c>
      <c r="T3" s="90" t="s">
        <v>314</v>
      </c>
      <c r="U3" s="90" t="s">
        <v>315</v>
      </c>
      <c r="V3" s="90" t="s">
        <v>316</v>
      </c>
      <c r="W3" s="90" t="s">
        <v>313</v>
      </c>
      <c r="X3" s="196" t="s">
        <v>314</v>
      </c>
      <c r="Z3" s="135"/>
      <c r="AA3" s="276"/>
      <c r="AB3" s="260"/>
      <c r="AC3" s="260"/>
      <c r="AD3" s="264"/>
      <c r="AE3" s="264"/>
      <c r="AF3" s="254"/>
      <c r="AH3" s="135"/>
      <c r="AI3" s="272"/>
      <c r="AJ3" s="274"/>
      <c r="AK3" s="260"/>
      <c r="AL3" s="260"/>
      <c r="AM3" s="260"/>
      <c r="AN3" s="254"/>
    </row>
    <row r="4" spans="1:40" x14ac:dyDescent="0.25">
      <c r="A4" s="100" t="s">
        <v>16</v>
      </c>
      <c r="B4" s="136" t="s">
        <v>284</v>
      </c>
      <c r="C4" s="103">
        <f t="shared" ref="C4:D4" si="0">C5+C10+C12+C16+C19+C29+C33</f>
        <v>3543178.4</v>
      </c>
      <c r="D4" s="103">
        <f t="shared" si="0"/>
        <v>4398377.5999999996</v>
      </c>
      <c r="E4" s="103">
        <f t="shared" ref="E4" si="1">E5+E10+E12+E16+E19+E29+E33</f>
        <v>4766144.9999999991</v>
      </c>
      <c r="F4" s="103">
        <f t="shared" ref="F4" si="2">F5+F10+F12+F16+F19+F29+F33</f>
        <v>4654441</v>
      </c>
      <c r="G4" s="103">
        <f t="shared" ref="G4" si="3">G5+G10+G12+G16+G19+G29+G33</f>
        <v>3789528.7099999995</v>
      </c>
      <c r="H4" s="103">
        <f t="shared" ref="H4" si="4">H5+H10+H12+H16+H19+H29+H33</f>
        <v>4452851.9999999991</v>
      </c>
      <c r="I4" s="103">
        <f t="shared" ref="I4" si="5">I5+I10+I12+I16+I19+I29+I33</f>
        <v>4458922.1999999993</v>
      </c>
      <c r="J4" s="103">
        <f t="shared" ref="J4" si="6">J5+J10+J12+J16+J19+J29+J33</f>
        <v>6061263.129999999</v>
      </c>
      <c r="K4" s="103">
        <f t="shared" ref="K4" si="7">K5+K10+K12+K16+K19+K29+K33</f>
        <v>4295342.0599999996</v>
      </c>
      <c r="L4" s="103">
        <f t="shared" ref="L4" si="8">L5+L10+L12+L16+L19+L29+L33</f>
        <v>4343230.66</v>
      </c>
      <c r="M4" s="103">
        <f t="shared" ref="M4" si="9">M5+M10+M12+M16+M19+M29+M33</f>
        <v>4863545</v>
      </c>
      <c r="N4" s="137">
        <f t="shared" ref="N4:Q4" si="10">N5+N10+N12+N16+N19+N29+N33</f>
        <v>6745190.6400000006</v>
      </c>
      <c r="O4" s="102">
        <f t="shared" si="10"/>
        <v>4036792.2</v>
      </c>
      <c r="P4" s="103">
        <f t="shared" si="10"/>
        <v>4252767.29</v>
      </c>
      <c r="Q4" s="103">
        <f t="shared" si="10"/>
        <v>4751455.4511111127</v>
      </c>
      <c r="R4" s="137">
        <f t="shared" ref="R4" si="11">R5+R10+R12+R16+R19+R29+R33</f>
        <v>6614358.0651907278</v>
      </c>
      <c r="S4" s="137">
        <f t="shared" ref="S4:U4" si="12">S5+S10+S12+S16+S19+S29+S33</f>
        <v>3359823.5372628756</v>
      </c>
      <c r="T4" s="138">
        <f t="shared" si="12"/>
        <v>5035992.3686306663</v>
      </c>
      <c r="U4" s="138">
        <f t="shared" si="12"/>
        <v>4257225.8723692549</v>
      </c>
      <c r="V4" s="138">
        <f t="shared" ref="V4:X4" si="13">V5+V10+V12+V16+V19+V29+V33</f>
        <v>6998293.7299999995</v>
      </c>
      <c r="W4" s="138">
        <f t="shared" si="13"/>
        <v>3940517.87</v>
      </c>
      <c r="X4" s="206">
        <f t="shared" si="13"/>
        <v>5421513.7000000002</v>
      </c>
      <c r="Z4" s="100" t="s">
        <v>16</v>
      </c>
      <c r="AA4" s="139" t="s">
        <v>284</v>
      </c>
      <c r="AB4" s="140">
        <f>C4+D4+E4+F4</f>
        <v>17362142</v>
      </c>
      <c r="AC4" s="140">
        <f>G4+H4+I4+J4</f>
        <v>18762566.039999999</v>
      </c>
      <c r="AD4" s="141">
        <f>K4+L4+M4+N4</f>
        <v>20247308.359999999</v>
      </c>
      <c r="AE4" s="142">
        <f>O4+P4+Q4+R4</f>
        <v>19655373.006301843</v>
      </c>
      <c r="AF4" s="143">
        <f>S4+T4+U4+V4</f>
        <v>19651335.508262798</v>
      </c>
      <c r="AH4" s="100" t="s">
        <v>16</v>
      </c>
      <c r="AI4" s="136" t="s">
        <v>284</v>
      </c>
      <c r="AJ4" s="242">
        <f>AB4/1000</f>
        <v>17362.142</v>
      </c>
      <c r="AK4" s="243">
        <f t="shared" ref="AK4:AN19" si="14">AC4/1000</f>
        <v>18762.566039999998</v>
      </c>
      <c r="AL4" s="243">
        <f t="shared" si="14"/>
        <v>20247.308359999999</v>
      </c>
      <c r="AM4" s="243">
        <f t="shared" si="14"/>
        <v>19655.373006301841</v>
      </c>
      <c r="AN4" s="244">
        <f t="shared" si="14"/>
        <v>19651.335508262797</v>
      </c>
    </row>
    <row r="5" spans="1:40" x14ac:dyDescent="0.25">
      <c r="A5" s="144" t="s">
        <v>17</v>
      </c>
      <c r="B5" s="145" t="s">
        <v>285</v>
      </c>
      <c r="C5" s="102">
        <f>C6+C7</f>
        <v>2650625.9637282556</v>
      </c>
      <c r="D5" s="102">
        <f t="shared" ref="D5:N5" si="15">D6+D7</f>
        <v>2597037.2999466266</v>
      </c>
      <c r="E5" s="102">
        <f t="shared" si="15"/>
        <v>3015749.5040291441</v>
      </c>
      <c r="F5" s="102">
        <f t="shared" si="15"/>
        <v>1948943.0982053033</v>
      </c>
      <c r="G5" s="102">
        <f t="shared" si="15"/>
        <v>2812341.4179114494</v>
      </c>
      <c r="H5" s="102">
        <f t="shared" si="15"/>
        <v>2702030.6573562995</v>
      </c>
      <c r="I5" s="102">
        <f t="shared" si="15"/>
        <v>2225193.3062372636</v>
      </c>
      <c r="J5" s="103">
        <f t="shared" si="15"/>
        <v>2913937.595198988</v>
      </c>
      <c r="K5" s="102">
        <f t="shared" si="15"/>
        <v>2945393.8638039082</v>
      </c>
      <c r="L5" s="102">
        <f t="shared" si="15"/>
        <v>2551483.5674447129</v>
      </c>
      <c r="M5" s="102">
        <f t="shared" si="15"/>
        <v>2601772.2553959647</v>
      </c>
      <c r="N5" s="103">
        <f t="shared" si="15"/>
        <v>2804066.4183507548</v>
      </c>
      <c r="O5" s="102">
        <f t="shared" ref="O5:R5" si="16">O6+O7</f>
        <v>2888209.7338039083</v>
      </c>
      <c r="P5" s="102">
        <f t="shared" si="16"/>
        <v>2695450.1774447132</v>
      </c>
      <c r="Q5" s="102">
        <f t="shared" si="16"/>
        <v>2651927.5465070768</v>
      </c>
      <c r="R5" s="103">
        <f t="shared" si="16"/>
        <v>2893564.8183507547</v>
      </c>
      <c r="S5" s="103">
        <f t="shared" ref="S5:U5" si="17">S6+S7</f>
        <v>2750905.064114375</v>
      </c>
      <c r="T5" s="102">
        <f t="shared" si="17"/>
        <v>3173848.7547850264</v>
      </c>
      <c r="U5" s="102">
        <f t="shared" si="17"/>
        <v>2559207.7791223507</v>
      </c>
      <c r="V5" s="102">
        <f t="shared" ref="V5:X5" si="18">V6+V7</f>
        <v>2986737.6930203936</v>
      </c>
      <c r="W5" s="102">
        <f t="shared" si="18"/>
        <v>3064499.1128026485</v>
      </c>
      <c r="X5" s="198">
        <f t="shared" si="18"/>
        <v>3267062.3130854298</v>
      </c>
      <c r="Z5" s="144" t="s">
        <v>17</v>
      </c>
      <c r="AA5" s="146" t="s">
        <v>285</v>
      </c>
      <c r="AB5" s="140">
        <f t="shared" ref="AB5:AB42" si="19">C5+D5+E5+F5</f>
        <v>10212355.865909331</v>
      </c>
      <c r="AC5" s="140">
        <f t="shared" ref="AC5:AC42" si="20">G5+H5+I5+J5</f>
        <v>10653502.976704001</v>
      </c>
      <c r="AD5" s="141">
        <f t="shared" ref="AD5:AD42" si="21">K5+L5+M5+N5</f>
        <v>10902716.10499534</v>
      </c>
      <c r="AE5" s="141">
        <f t="shared" ref="AE5:AE42" si="22">O5+P5+Q5+R5</f>
        <v>11129152.276106453</v>
      </c>
      <c r="AF5" s="147">
        <f>S5+T5+U5+V5</f>
        <v>11470699.291042147</v>
      </c>
      <c r="AH5" s="144" t="s">
        <v>17</v>
      </c>
      <c r="AI5" s="145" t="s">
        <v>285</v>
      </c>
      <c r="AJ5" s="242">
        <f t="shared" ref="AJ5:AJ42" si="23">AB5/1000</f>
        <v>10212.355865909331</v>
      </c>
      <c r="AK5" s="243">
        <f t="shared" si="14"/>
        <v>10653.502976704001</v>
      </c>
      <c r="AL5" s="243">
        <f t="shared" si="14"/>
        <v>10902.716104995339</v>
      </c>
      <c r="AM5" s="243">
        <f t="shared" si="14"/>
        <v>11129.152276106453</v>
      </c>
      <c r="AN5" s="244">
        <f t="shared" si="14"/>
        <v>11470.699291042147</v>
      </c>
    </row>
    <row r="6" spans="1:40" x14ac:dyDescent="0.25">
      <c r="A6" s="148" t="s">
        <v>18</v>
      </c>
      <c r="B6" s="149" t="s">
        <v>286</v>
      </c>
      <c r="C6" s="40">
        <v>2650625.9637282556</v>
      </c>
      <c r="D6" s="40">
        <v>2597037.2999466266</v>
      </c>
      <c r="E6" s="40">
        <v>3015749.5040291441</v>
      </c>
      <c r="F6" s="40">
        <v>1948943.0982053033</v>
      </c>
      <c r="G6" s="40">
        <v>2812341.4179114494</v>
      </c>
      <c r="H6" s="40">
        <v>2702030.6573562995</v>
      </c>
      <c r="I6" s="40">
        <v>2225193.3062372636</v>
      </c>
      <c r="J6" s="41">
        <v>2913937.595198988</v>
      </c>
      <c r="K6" s="40">
        <v>2945393.8638039082</v>
      </c>
      <c r="L6" s="40">
        <v>2551483.5674447129</v>
      </c>
      <c r="M6" s="40">
        <v>2601772.2553959647</v>
      </c>
      <c r="N6" s="41">
        <v>2804066.4183507548</v>
      </c>
      <c r="O6" s="40">
        <v>2888209.7338039083</v>
      </c>
      <c r="P6" s="40">
        <v>2695450.1774447132</v>
      </c>
      <c r="Q6" s="40">
        <v>2651927.5465070768</v>
      </c>
      <c r="R6" s="41">
        <v>2893564.8183507547</v>
      </c>
      <c r="S6" s="41">
        <v>2750905.064114375</v>
      </c>
      <c r="T6" s="40">
        <v>3173848.7547850264</v>
      </c>
      <c r="U6" s="40">
        <v>2559207.7791223507</v>
      </c>
      <c r="V6" s="40">
        <v>2986737.6930203936</v>
      </c>
      <c r="W6" s="40">
        <v>3064499.1128026485</v>
      </c>
      <c r="X6" s="199">
        <v>3267062.3130854298</v>
      </c>
      <c r="Z6" s="148" t="s">
        <v>18</v>
      </c>
      <c r="AA6" s="150" t="s">
        <v>286</v>
      </c>
      <c r="AB6" s="151">
        <f t="shared" si="19"/>
        <v>10212355.865909331</v>
      </c>
      <c r="AC6" s="151">
        <f t="shared" si="20"/>
        <v>10653502.976704001</v>
      </c>
      <c r="AD6" s="152">
        <f t="shared" si="21"/>
        <v>10902716.10499534</v>
      </c>
      <c r="AE6" s="152">
        <f t="shared" si="22"/>
        <v>11129152.276106453</v>
      </c>
      <c r="AF6" s="153">
        <f t="shared" ref="AF6:AF42" si="24">S6+T6+U6+V6</f>
        <v>11470699.291042147</v>
      </c>
      <c r="AH6" s="148" t="s">
        <v>18</v>
      </c>
      <c r="AI6" s="149" t="s">
        <v>286</v>
      </c>
      <c r="AJ6" s="242">
        <f t="shared" si="23"/>
        <v>10212.355865909331</v>
      </c>
      <c r="AK6" s="243">
        <f t="shared" si="14"/>
        <v>10653.502976704001</v>
      </c>
      <c r="AL6" s="243">
        <f t="shared" si="14"/>
        <v>10902.716104995339</v>
      </c>
      <c r="AM6" s="243">
        <f t="shared" si="14"/>
        <v>11129.152276106453</v>
      </c>
      <c r="AN6" s="244">
        <f t="shared" si="14"/>
        <v>11470.699291042147</v>
      </c>
    </row>
    <row r="7" spans="1:40" x14ac:dyDescent="0.25">
      <c r="A7" s="148" t="s">
        <v>19</v>
      </c>
      <c r="B7" s="149" t="s">
        <v>206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1">
        <v>0</v>
      </c>
      <c r="K7" s="40">
        <v>0</v>
      </c>
      <c r="L7" s="40">
        <v>0</v>
      </c>
      <c r="M7" s="40">
        <v>0</v>
      </c>
      <c r="N7" s="41">
        <v>0</v>
      </c>
      <c r="O7" s="40">
        <v>0</v>
      </c>
      <c r="P7" s="40">
        <v>0</v>
      </c>
      <c r="Q7" s="40">
        <v>0</v>
      </c>
      <c r="R7" s="41">
        <v>0</v>
      </c>
      <c r="S7" s="41">
        <v>0</v>
      </c>
      <c r="T7" s="40">
        <v>0</v>
      </c>
      <c r="U7" s="40">
        <v>0</v>
      </c>
      <c r="V7" s="40">
        <v>0</v>
      </c>
      <c r="W7" s="40">
        <v>0</v>
      </c>
      <c r="X7" s="199">
        <v>0</v>
      </c>
      <c r="Z7" s="148" t="s">
        <v>19</v>
      </c>
      <c r="AA7" s="150" t="s">
        <v>206</v>
      </c>
      <c r="AB7" s="151">
        <f t="shared" si="19"/>
        <v>0</v>
      </c>
      <c r="AC7" s="151">
        <f t="shared" si="20"/>
        <v>0</v>
      </c>
      <c r="AD7" s="152">
        <f t="shared" si="21"/>
        <v>0</v>
      </c>
      <c r="AE7" s="152">
        <f t="shared" si="22"/>
        <v>0</v>
      </c>
      <c r="AF7" s="153">
        <f t="shared" si="24"/>
        <v>0</v>
      </c>
      <c r="AH7" s="148" t="s">
        <v>19</v>
      </c>
      <c r="AI7" s="149" t="s">
        <v>206</v>
      </c>
      <c r="AJ7" s="242">
        <f t="shared" si="23"/>
        <v>0</v>
      </c>
      <c r="AK7" s="243">
        <f t="shared" si="14"/>
        <v>0</v>
      </c>
      <c r="AL7" s="243">
        <f t="shared" si="14"/>
        <v>0</v>
      </c>
      <c r="AM7" s="243">
        <f t="shared" si="14"/>
        <v>0</v>
      </c>
      <c r="AN7" s="244">
        <f t="shared" si="14"/>
        <v>0</v>
      </c>
    </row>
    <row r="8" spans="1:40" x14ac:dyDescent="0.25">
      <c r="A8" s="148" t="s">
        <v>20</v>
      </c>
      <c r="B8" s="149" t="s">
        <v>317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1">
        <v>0</v>
      </c>
      <c r="K8" s="40">
        <v>0</v>
      </c>
      <c r="L8" s="40">
        <v>0</v>
      </c>
      <c r="M8" s="40">
        <v>0</v>
      </c>
      <c r="N8" s="41">
        <v>0</v>
      </c>
      <c r="O8" s="40">
        <v>0</v>
      </c>
      <c r="P8" s="40">
        <v>0</v>
      </c>
      <c r="Q8" s="40">
        <v>0</v>
      </c>
      <c r="R8" s="41">
        <v>0</v>
      </c>
      <c r="S8" s="41">
        <v>0</v>
      </c>
      <c r="T8" s="40">
        <v>0</v>
      </c>
      <c r="U8" s="40">
        <v>0</v>
      </c>
      <c r="V8" s="40">
        <v>0</v>
      </c>
      <c r="W8" s="40">
        <v>0</v>
      </c>
      <c r="X8" s="199">
        <v>0</v>
      </c>
      <c r="Z8" s="148" t="s">
        <v>20</v>
      </c>
      <c r="AA8" s="150" t="s">
        <v>317</v>
      </c>
      <c r="AB8" s="151">
        <f t="shared" si="19"/>
        <v>0</v>
      </c>
      <c r="AC8" s="151">
        <f t="shared" si="20"/>
        <v>0</v>
      </c>
      <c r="AD8" s="152">
        <f t="shared" si="21"/>
        <v>0</v>
      </c>
      <c r="AE8" s="152">
        <f t="shared" si="22"/>
        <v>0</v>
      </c>
      <c r="AF8" s="153">
        <f t="shared" si="24"/>
        <v>0</v>
      </c>
      <c r="AH8" s="148" t="s">
        <v>20</v>
      </c>
      <c r="AI8" s="149" t="s">
        <v>317</v>
      </c>
      <c r="AJ8" s="242">
        <f t="shared" si="23"/>
        <v>0</v>
      </c>
      <c r="AK8" s="243">
        <f t="shared" si="14"/>
        <v>0</v>
      </c>
      <c r="AL8" s="243">
        <f t="shared" si="14"/>
        <v>0</v>
      </c>
      <c r="AM8" s="243">
        <f t="shared" si="14"/>
        <v>0</v>
      </c>
      <c r="AN8" s="244">
        <f t="shared" si="14"/>
        <v>0</v>
      </c>
    </row>
    <row r="9" spans="1:40" x14ac:dyDescent="0.25">
      <c r="A9" s="148" t="s">
        <v>21</v>
      </c>
      <c r="B9" s="149" t="s">
        <v>318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1">
        <v>0</v>
      </c>
      <c r="K9" s="40">
        <v>0</v>
      </c>
      <c r="L9" s="40">
        <v>0</v>
      </c>
      <c r="M9" s="40">
        <v>0</v>
      </c>
      <c r="N9" s="41">
        <v>0</v>
      </c>
      <c r="O9" s="40">
        <v>0</v>
      </c>
      <c r="P9" s="40">
        <v>0</v>
      </c>
      <c r="Q9" s="40">
        <v>0</v>
      </c>
      <c r="R9" s="41">
        <v>0</v>
      </c>
      <c r="S9" s="41">
        <v>0</v>
      </c>
      <c r="T9" s="40">
        <v>0</v>
      </c>
      <c r="U9" s="40">
        <v>0</v>
      </c>
      <c r="V9" s="40">
        <v>0</v>
      </c>
      <c r="W9" s="40">
        <v>0</v>
      </c>
      <c r="X9" s="199">
        <v>0</v>
      </c>
      <c r="Z9" s="148" t="s">
        <v>21</v>
      </c>
      <c r="AA9" s="150" t="s">
        <v>318</v>
      </c>
      <c r="AB9" s="151">
        <f t="shared" si="19"/>
        <v>0</v>
      </c>
      <c r="AC9" s="151">
        <f t="shared" si="20"/>
        <v>0</v>
      </c>
      <c r="AD9" s="152">
        <f t="shared" si="21"/>
        <v>0</v>
      </c>
      <c r="AE9" s="152">
        <f t="shared" si="22"/>
        <v>0</v>
      </c>
      <c r="AF9" s="153">
        <f t="shared" si="24"/>
        <v>0</v>
      </c>
      <c r="AH9" s="148" t="s">
        <v>21</v>
      </c>
      <c r="AI9" s="149" t="s">
        <v>318</v>
      </c>
      <c r="AJ9" s="242">
        <f t="shared" si="23"/>
        <v>0</v>
      </c>
      <c r="AK9" s="243">
        <f t="shared" si="14"/>
        <v>0</v>
      </c>
      <c r="AL9" s="243">
        <f t="shared" si="14"/>
        <v>0</v>
      </c>
      <c r="AM9" s="243">
        <f t="shared" si="14"/>
        <v>0</v>
      </c>
      <c r="AN9" s="244">
        <f t="shared" si="14"/>
        <v>0</v>
      </c>
    </row>
    <row r="10" spans="1:40" x14ac:dyDescent="0.25">
      <c r="A10" s="144" t="s">
        <v>22</v>
      </c>
      <c r="B10" s="145" t="s">
        <v>211</v>
      </c>
      <c r="C10" s="40">
        <v>209802.49411006525</v>
      </c>
      <c r="D10" s="40">
        <v>855540.80025144503</v>
      </c>
      <c r="E10" s="40">
        <v>654948.08339827275</v>
      </c>
      <c r="F10" s="40">
        <v>1341743.5960078654</v>
      </c>
      <c r="G10" s="40">
        <v>161590.72506780658</v>
      </c>
      <c r="H10" s="40">
        <v>719870.52372512536</v>
      </c>
      <c r="I10" s="40">
        <v>924306.47851474804</v>
      </c>
      <c r="J10" s="41">
        <v>1346251.1036946739</v>
      </c>
      <c r="K10" s="40">
        <v>302428.73807590187</v>
      </c>
      <c r="L10" s="40">
        <v>621759.6151340541</v>
      </c>
      <c r="M10" s="40">
        <v>858837.21704436652</v>
      </c>
      <c r="N10" s="41">
        <v>1830709.832203059</v>
      </c>
      <c r="O10" s="40">
        <v>137514.87807590183</v>
      </c>
      <c r="P10" s="40">
        <v>450951.59513405402</v>
      </c>
      <c r="Q10" s="40">
        <v>1002020.8170443665</v>
      </c>
      <c r="R10" s="41">
        <v>1516295.8322030588</v>
      </c>
      <c r="S10" s="41">
        <v>123551.50339527069</v>
      </c>
      <c r="T10" s="40">
        <v>507399.82470721059</v>
      </c>
      <c r="U10" s="40">
        <v>795768.02040315431</v>
      </c>
      <c r="V10" s="40">
        <v>1870249.443224831</v>
      </c>
      <c r="W10" s="40">
        <v>132267.01603165924</v>
      </c>
      <c r="X10" s="199">
        <v>617990.1034439347</v>
      </c>
      <c r="Z10" s="144" t="s">
        <v>22</v>
      </c>
      <c r="AA10" s="146" t="s">
        <v>211</v>
      </c>
      <c r="AB10" s="140">
        <f t="shared" si="19"/>
        <v>3062034.9737676485</v>
      </c>
      <c r="AC10" s="140">
        <f t="shared" si="20"/>
        <v>3152018.8310023537</v>
      </c>
      <c r="AD10" s="141">
        <f t="shared" si="21"/>
        <v>3613735.4024573816</v>
      </c>
      <c r="AE10" s="141">
        <f t="shared" si="22"/>
        <v>3106783.1224573813</v>
      </c>
      <c r="AF10" s="147">
        <f t="shared" si="24"/>
        <v>3296968.7917304668</v>
      </c>
      <c r="AH10" s="144" t="s">
        <v>22</v>
      </c>
      <c r="AI10" s="145" t="s">
        <v>211</v>
      </c>
      <c r="AJ10" s="242">
        <f t="shared" si="23"/>
        <v>3062.0349737676484</v>
      </c>
      <c r="AK10" s="243">
        <f t="shared" si="14"/>
        <v>3152.0188310023536</v>
      </c>
      <c r="AL10" s="243">
        <f t="shared" si="14"/>
        <v>3613.7354024573815</v>
      </c>
      <c r="AM10" s="243">
        <f t="shared" si="14"/>
        <v>3106.7831224573815</v>
      </c>
      <c r="AN10" s="244">
        <f t="shared" si="14"/>
        <v>3296.9687917304668</v>
      </c>
    </row>
    <row r="11" spans="1:40" x14ac:dyDescent="0.25">
      <c r="A11" s="144" t="s">
        <v>23</v>
      </c>
      <c r="B11" s="145" t="s">
        <v>287</v>
      </c>
      <c r="C11" s="103" t="s">
        <v>392</v>
      </c>
      <c r="D11" s="103" t="s">
        <v>392</v>
      </c>
      <c r="E11" s="103" t="s">
        <v>392</v>
      </c>
      <c r="F11" s="103" t="s">
        <v>392</v>
      </c>
      <c r="G11" s="103" t="s">
        <v>392</v>
      </c>
      <c r="H11" s="103" t="s">
        <v>392</v>
      </c>
      <c r="I11" s="103" t="s">
        <v>392</v>
      </c>
      <c r="J11" s="103" t="s">
        <v>392</v>
      </c>
      <c r="K11" s="103" t="s">
        <v>392</v>
      </c>
      <c r="L11" s="103" t="s">
        <v>392</v>
      </c>
      <c r="M11" s="103" t="s">
        <v>392</v>
      </c>
      <c r="N11" s="103" t="s">
        <v>392</v>
      </c>
      <c r="O11" s="102" t="s">
        <v>392</v>
      </c>
      <c r="P11" s="103" t="s">
        <v>392</v>
      </c>
      <c r="Q11" s="103" t="s">
        <v>392</v>
      </c>
      <c r="R11" s="103" t="s">
        <v>392</v>
      </c>
      <c r="S11" s="103" t="s">
        <v>392</v>
      </c>
      <c r="T11" s="102" t="s">
        <v>392</v>
      </c>
      <c r="U11" s="102" t="s">
        <v>392</v>
      </c>
      <c r="V11" s="102" t="s">
        <v>392</v>
      </c>
      <c r="W11" s="102" t="s">
        <v>392</v>
      </c>
      <c r="X11" s="198" t="s">
        <v>392</v>
      </c>
      <c r="Z11" s="144" t="s">
        <v>23</v>
      </c>
      <c r="AA11" s="146" t="s">
        <v>287</v>
      </c>
      <c r="AB11" s="97" t="s">
        <v>392</v>
      </c>
      <c r="AC11" s="97" t="s">
        <v>392</v>
      </c>
      <c r="AD11" s="98" t="s">
        <v>392</v>
      </c>
      <c r="AE11" s="98" t="s">
        <v>392</v>
      </c>
      <c r="AF11" s="99" t="s">
        <v>392</v>
      </c>
      <c r="AH11" s="144" t="s">
        <v>23</v>
      </c>
      <c r="AI11" s="145" t="s">
        <v>287</v>
      </c>
      <c r="AJ11" s="242" t="s">
        <v>392</v>
      </c>
      <c r="AK11" s="243" t="s">
        <v>392</v>
      </c>
      <c r="AL11" s="243" t="s">
        <v>392</v>
      </c>
      <c r="AM11" s="243" t="s">
        <v>392</v>
      </c>
      <c r="AN11" s="244" t="s">
        <v>392</v>
      </c>
    </row>
    <row r="12" spans="1:40" x14ac:dyDescent="0.25">
      <c r="A12" s="144" t="s">
        <v>24</v>
      </c>
      <c r="B12" s="145" t="s">
        <v>212</v>
      </c>
      <c r="C12" s="102">
        <f>SUM(C13:C15)</f>
        <v>399300.80000000005</v>
      </c>
      <c r="D12" s="102">
        <f t="shared" ref="D12:N12" si="25">SUM(D13:D15)</f>
        <v>370832.5</v>
      </c>
      <c r="E12" s="102">
        <f t="shared" si="25"/>
        <v>509551</v>
      </c>
      <c r="F12" s="102">
        <f t="shared" si="25"/>
        <v>631110.9</v>
      </c>
      <c r="G12" s="102">
        <f t="shared" si="25"/>
        <v>565642.01</v>
      </c>
      <c r="H12" s="102">
        <f t="shared" si="25"/>
        <v>544702.19999999995</v>
      </c>
      <c r="I12" s="102">
        <f t="shared" si="25"/>
        <v>715945.2</v>
      </c>
      <c r="J12" s="103">
        <f t="shared" si="25"/>
        <v>770475.23</v>
      </c>
      <c r="K12" s="102">
        <f t="shared" si="25"/>
        <v>710706.6</v>
      </c>
      <c r="L12" s="102">
        <f t="shared" si="25"/>
        <v>643833.41</v>
      </c>
      <c r="M12" s="102">
        <f t="shared" si="25"/>
        <v>787924</v>
      </c>
      <c r="N12" s="103">
        <f t="shared" si="25"/>
        <v>725858.54</v>
      </c>
      <c r="O12" s="102">
        <f t="shared" ref="O12:R12" si="26">SUM(O13:O15)</f>
        <v>676900.20000000007</v>
      </c>
      <c r="P12" s="102">
        <f t="shared" si="26"/>
        <v>687437.64</v>
      </c>
      <c r="Q12" s="102">
        <f t="shared" si="26"/>
        <v>274624.26</v>
      </c>
      <c r="R12" s="103">
        <f t="shared" si="26"/>
        <v>970518</v>
      </c>
      <c r="S12" s="103">
        <f t="shared" ref="S12:U12" si="27">SUM(S13:S15)</f>
        <v>220681.31</v>
      </c>
      <c r="T12" s="102">
        <f t="shared" si="27"/>
        <v>823113.16</v>
      </c>
      <c r="U12" s="102">
        <f t="shared" si="27"/>
        <v>312597</v>
      </c>
      <c r="V12" s="102">
        <f t="shared" ref="V12:X12" si="28">SUM(V13:V15)</f>
        <v>806382.86</v>
      </c>
      <c r="W12" s="102">
        <f t="shared" si="28"/>
        <v>448807.9</v>
      </c>
      <c r="X12" s="198">
        <f t="shared" si="28"/>
        <v>906831</v>
      </c>
      <c r="Z12" s="144" t="s">
        <v>24</v>
      </c>
      <c r="AA12" s="146" t="s">
        <v>212</v>
      </c>
      <c r="AB12" s="140">
        <f t="shared" si="19"/>
        <v>1910795.2000000002</v>
      </c>
      <c r="AC12" s="140">
        <f t="shared" si="20"/>
        <v>2596764.6399999997</v>
      </c>
      <c r="AD12" s="141">
        <f t="shared" si="21"/>
        <v>2868322.55</v>
      </c>
      <c r="AE12" s="141">
        <f t="shared" si="22"/>
        <v>2609480.1</v>
      </c>
      <c r="AF12" s="147">
        <f t="shared" si="24"/>
        <v>2162774.33</v>
      </c>
      <c r="AH12" s="144" t="s">
        <v>24</v>
      </c>
      <c r="AI12" s="145" t="s">
        <v>212</v>
      </c>
      <c r="AJ12" s="242">
        <f t="shared" si="23"/>
        <v>1910.7952000000002</v>
      </c>
      <c r="AK12" s="243">
        <f t="shared" si="14"/>
        <v>2596.7646399999999</v>
      </c>
      <c r="AL12" s="243">
        <f t="shared" si="14"/>
        <v>2868.3225499999999</v>
      </c>
      <c r="AM12" s="243">
        <f t="shared" si="14"/>
        <v>2609.4801000000002</v>
      </c>
      <c r="AN12" s="244">
        <f t="shared" si="14"/>
        <v>2162.7743300000002</v>
      </c>
    </row>
    <row r="13" spans="1:40" x14ac:dyDescent="0.25">
      <c r="A13" s="148" t="s">
        <v>25</v>
      </c>
      <c r="B13" s="149" t="s">
        <v>288</v>
      </c>
      <c r="C13" s="40">
        <v>399300.80000000005</v>
      </c>
      <c r="D13" s="40">
        <v>275315.7</v>
      </c>
      <c r="E13" s="40">
        <v>432439</v>
      </c>
      <c r="F13" s="40">
        <v>383783.9</v>
      </c>
      <c r="G13" s="40">
        <v>485476.00999999995</v>
      </c>
      <c r="H13" s="40">
        <v>435511.2</v>
      </c>
      <c r="I13" s="40">
        <v>600681.19999999995</v>
      </c>
      <c r="J13" s="41">
        <v>562734.59</v>
      </c>
      <c r="K13" s="40">
        <v>622293.6</v>
      </c>
      <c r="L13" s="40">
        <v>504720.41000000003</v>
      </c>
      <c r="M13" s="40">
        <v>670917</v>
      </c>
      <c r="N13" s="41">
        <v>630280.87</v>
      </c>
      <c r="O13" s="40">
        <v>638317.30000000005</v>
      </c>
      <c r="P13" s="40">
        <v>568722.30000000005</v>
      </c>
      <c r="Q13" s="40">
        <v>194182.26</v>
      </c>
      <c r="R13" s="41">
        <v>699035</v>
      </c>
      <c r="S13" s="41">
        <v>196077</v>
      </c>
      <c r="T13" s="40">
        <v>640446</v>
      </c>
      <c r="U13" s="40">
        <v>216369</v>
      </c>
      <c r="V13" s="40">
        <v>708762</v>
      </c>
      <c r="W13" s="40">
        <v>326343.30000000005</v>
      </c>
      <c r="X13" s="199">
        <v>694782</v>
      </c>
      <c r="Z13" s="148" t="s">
        <v>25</v>
      </c>
      <c r="AA13" s="150" t="s">
        <v>288</v>
      </c>
      <c r="AB13" s="151">
        <f t="shared" si="19"/>
        <v>1490839.4</v>
      </c>
      <c r="AC13" s="151">
        <f t="shared" si="20"/>
        <v>2084403</v>
      </c>
      <c r="AD13" s="152">
        <f t="shared" si="21"/>
        <v>2428211.88</v>
      </c>
      <c r="AE13" s="152">
        <f t="shared" si="22"/>
        <v>2100256.8600000003</v>
      </c>
      <c r="AF13" s="153">
        <f t="shared" si="24"/>
        <v>1761654</v>
      </c>
      <c r="AH13" s="148" t="s">
        <v>25</v>
      </c>
      <c r="AI13" s="149" t="s">
        <v>288</v>
      </c>
      <c r="AJ13" s="242">
        <f t="shared" si="23"/>
        <v>1490.8393999999998</v>
      </c>
      <c r="AK13" s="243">
        <f t="shared" si="14"/>
        <v>2084.4029999999998</v>
      </c>
      <c r="AL13" s="243">
        <f t="shared" si="14"/>
        <v>2428.2118799999998</v>
      </c>
      <c r="AM13" s="243">
        <f t="shared" si="14"/>
        <v>2100.2568600000004</v>
      </c>
      <c r="AN13" s="244">
        <f t="shared" si="14"/>
        <v>1761.654</v>
      </c>
    </row>
    <row r="14" spans="1:40" x14ac:dyDescent="0.25">
      <c r="A14" s="148" t="s">
        <v>26</v>
      </c>
      <c r="B14" s="149" t="s">
        <v>289</v>
      </c>
      <c r="C14" s="40">
        <v>0</v>
      </c>
      <c r="D14" s="40">
        <v>95516.800000000003</v>
      </c>
      <c r="E14" s="40">
        <v>77112</v>
      </c>
      <c r="F14" s="40">
        <v>247327</v>
      </c>
      <c r="G14" s="40">
        <v>80166</v>
      </c>
      <c r="H14" s="40">
        <v>109191</v>
      </c>
      <c r="I14" s="40">
        <v>115264</v>
      </c>
      <c r="J14" s="41">
        <v>207740.64</v>
      </c>
      <c r="K14" s="40">
        <v>88413</v>
      </c>
      <c r="L14" s="40">
        <v>139113</v>
      </c>
      <c r="M14" s="40">
        <v>117007</v>
      </c>
      <c r="N14" s="41">
        <v>95577.67</v>
      </c>
      <c r="O14" s="40">
        <v>38582.9</v>
      </c>
      <c r="P14" s="40">
        <v>118715.34</v>
      </c>
      <c r="Q14" s="40">
        <v>80442</v>
      </c>
      <c r="R14" s="41">
        <v>271483</v>
      </c>
      <c r="S14" s="41">
        <v>24604.31</v>
      </c>
      <c r="T14" s="40">
        <v>182667.16</v>
      </c>
      <c r="U14" s="40">
        <v>96228</v>
      </c>
      <c r="V14" s="40">
        <v>97620.860000000015</v>
      </c>
      <c r="W14" s="40">
        <v>122464.59999999999</v>
      </c>
      <c r="X14" s="199">
        <v>212049</v>
      </c>
      <c r="Z14" s="148" t="s">
        <v>26</v>
      </c>
      <c r="AA14" s="150" t="s">
        <v>289</v>
      </c>
      <c r="AB14" s="151">
        <f t="shared" si="19"/>
        <v>419955.8</v>
      </c>
      <c r="AC14" s="151">
        <f t="shared" si="20"/>
        <v>512361.64</v>
      </c>
      <c r="AD14" s="152">
        <f t="shared" si="21"/>
        <v>440110.67</v>
      </c>
      <c r="AE14" s="152">
        <f t="shared" si="22"/>
        <v>509223.24</v>
      </c>
      <c r="AF14" s="153">
        <f t="shared" si="24"/>
        <v>401120.32999999996</v>
      </c>
      <c r="AH14" s="148" t="s">
        <v>26</v>
      </c>
      <c r="AI14" s="149" t="s">
        <v>289</v>
      </c>
      <c r="AJ14" s="242">
        <f t="shared" si="23"/>
        <v>419.95580000000001</v>
      </c>
      <c r="AK14" s="243">
        <f t="shared" si="14"/>
        <v>512.36163999999997</v>
      </c>
      <c r="AL14" s="243">
        <f t="shared" si="14"/>
        <v>440.11066999999997</v>
      </c>
      <c r="AM14" s="243">
        <f t="shared" si="14"/>
        <v>509.22323999999998</v>
      </c>
      <c r="AN14" s="244">
        <f t="shared" si="14"/>
        <v>401.12032999999997</v>
      </c>
    </row>
    <row r="15" spans="1:40" x14ac:dyDescent="0.25">
      <c r="A15" s="148" t="s">
        <v>27</v>
      </c>
      <c r="B15" s="149" t="s">
        <v>290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1">
        <v>0</v>
      </c>
      <c r="K15" s="40">
        <v>0</v>
      </c>
      <c r="L15" s="40">
        <v>0</v>
      </c>
      <c r="M15" s="40">
        <v>0</v>
      </c>
      <c r="N15" s="41">
        <v>0</v>
      </c>
      <c r="O15" s="40">
        <v>0</v>
      </c>
      <c r="P15" s="40">
        <v>0</v>
      </c>
      <c r="Q15" s="40">
        <v>0</v>
      </c>
      <c r="R15" s="41">
        <v>0</v>
      </c>
      <c r="S15" s="41">
        <v>0</v>
      </c>
      <c r="T15" s="40">
        <v>0</v>
      </c>
      <c r="U15" s="40">
        <v>0</v>
      </c>
      <c r="V15" s="40">
        <v>0</v>
      </c>
      <c r="W15" s="40">
        <v>0</v>
      </c>
      <c r="X15" s="199">
        <v>0</v>
      </c>
      <c r="Z15" s="148" t="s">
        <v>27</v>
      </c>
      <c r="AA15" s="150" t="s">
        <v>290</v>
      </c>
      <c r="AB15" s="151">
        <f t="shared" si="19"/>
        <v>0</v>
      </c>
      <c r="AC15" s="151">
        <f t="shared" si="20"/>
        <v>0</v>
      </c>
      <c r="AD15" s="152">
        <f t="shared" si="21"/>
        <v>0</v>
      </c>
      <c r="AE15" s="152">
        <f t="shared" si="22"/>
        <v>0</v>
      </c>
      <c r="AF15" s="153">
        <f t="shared" si="24"/>
        <v>0</v>
      </c>
      <c r="AH15" s="148" t="s">
        <v>27</v>
      </c>
      <c r="AI15" s="149" t="s">
        <v>290</v>
      </c>
      <c r="AJ15" s="242">
        <f t="shared" si="23"/>
        <v>0</v>
      </c>
      <c r="AK15" s="243">
        <f t="shared" si="14"/>
        <v>0</v>
      </c>
      <c r="AL15" s="243">
        <f t="shared" si="14"/>
        <v>0</v>
      </c>
      <c r="AM15" s="243">
        <f t="shared" si="14"/>
        <v>0</v>
      </c>
      <c r="AN15" s="244">
        <f t="shared" si="14"/>
        <v>0</v>
      </c>
    </row>
    <row r="16" spans="1:40" x14ac:dyDescent="0.25">
      <c r="A16" s="144" t="s">
        <v>28</v>
      </c>
      <c r="B16" s="145" t="s">
        <v>319</v>
      </c>
      <c r="C16" s="102">
        <f>C17+C18</f>
        <v>89244</v>
      </c>
      <c r="D16" s="102">
        <f t="shared" ref="D16:N16" si="29">D17+D18</f>
        <v>323525</v>
      </c>
      <c r="E16" s="102">
        <f t="shared" si="29"/>
        <v>305445</v>
      </c>
      <c r="F16" s="102">
        <f t="shared" si="29"/>
        <v>495729.4</v>
      </c>
      <c r="G16" s="102">
        <f t="shared" si="29"/>
        <v>52807</v>
      </c>
      <c r="H16" s="102">
        <f t="shared" si="29"/>
        <v>244106</v>
      </c>
      <c r="I16" s="102">
        <f t="shared" si="29"/>
        <v>367010</v>
      </c>
      <c r="J16" s="103">
        <f t="shared" si="29"/>
        <v>646064</v>
      </c>
      <c r="K16" s="102">
        <f t="shared" si="29"/>
        <v>85318.58</v>
      </c>
      <c r="L16" s="102">
        <f t="shared" si="29"/>
        <v>294179</v>
      </c>
      <c r="M16" s="102">
        <f t="shared" si="29"/>
        <v>382180</v>
      </c>
      <c r="N16" s="103">
        <f t="shared" si="29"/>
        <v>858240.2</v>
      </c>
      <c r="O16" s="102">
        <f t="shared" ref="O16:R16" si="30">O17+O18</f>
        <v>84846.71</v>
      </c>
      <c r="P16" s="102">
        <f t="shared" si="30"/>
        <v>176180.86000000002</v>
      </c>
      <c r="Q16" s="102">
        <f t="shared" si="30"/>
        <v>604002.4</v>
      </c>
      <c r="R16" s="103">
        <f t="shared" si="30"/>
        <v>697683.9</v>
      </c>
      <c r="S16" s="103">
        <f t="shared" ref="S16:U16" si="31">S17+S18</f>
        <v>57708.49</v>
      </c>
      <c r="T16" s="102">
        <f t="shared" si="31"/>
        <v>238859.27000000002</v>
      </c>
      <c r="U16" s="102">
        <f t="shared" si="31"/>
        <v>285802</v>
      </c>
      <c r="V16" s="102">
        <f t="shared" ref="V16:X16" si="32">V17+V18</f>
        <v>950525.85</v>
      </c>
      <c r="W16" s="102">
        <f t="shared" si="32"/>
        <v>114340.4</v>
      </c>
      <c r="X16" s="198">
        <f t="shared" si="32"/>
        <v>366000</v>
      </c>
      <c r="Z16" s="144" t="s">
        <v>28</v>
      </c>
      <c r="AA16" s="146" t="s">
        <v>319</v>
      </c>
      <c r="AB16" s="140">
        <f t="shared" si="19"/>
        <v>1213943.3999999999</v>
      </c>
      <c r="AC16" s="140">
        <f t="shared" si="20"/>
        <v>1309987</v>
      </c>
      <c r="AD16" s="141">
        <f t="shared" si="21"/>
        <v>1619917.78</v>
      </c>
      <c r="AE16" s="141">
        <f t="shared" si="22"/>
        <v>1562713.87</v>
      </c>
      <c r="AF16" s="147">
        <f t="shared" si="24"/>
        <v>1532895.6099999999</v>
      </c>
      <c r="AH16" s="144" t="s">
        <v>28</v>
      </c>
      <c r="AI16" s="145" t="s">
        <v>319</v>
      </c>
      <c r="AJ16" s="242">
        <f t="shared" si="23"/>
        <v>1213.9433999999999</v>
      </c>
      <c r="AK16" s="243">
        <f t="shared" si="14"/>
        <v>1309.9870000000001</v>
      </c>
      <c r="AL16" s="243">
        <f t="shared" si="14"/>
        <v>1619.91778</v>
      </c>
      <c r="AM16" s="243">
        <f t="shared" si="14"/>
        <v>1562.71387</v>
      </c>
      <c r="AN16" s="244">
        <f t="shared" si="14"/>
        <v>1532.8956099999998</v>
      </c>
    </row>
    <row r="17" spans="1:40" x14ac:dyDescent="0.25">
      <c r="A17" s="148" t="s">
        <v>29</v>
      </c>
      <c r="B17" s="149" t="s">
        <v>320</v>
      </c>
      <c r="C17" s="40">
        <v>89244</v>
      </c>
      <c r="D17" s="40">
        <v>323525</v>
      </c>
      <c r="E17" s="40">
        <v>305445</v>
      </c>
      <c r="F17" s="40">
        <v>495729.4</v>
      </c>
      <c r="G17" s="40">
        <v>52807</v>
      </c>
      <c r="H17" s="40">
        <v>244106</v>
      </c>
      <c r="I17" s="40">
        <v>367010</v>
      </c>
      <c r="J17" s="41">
        <v>646064</v>
      </c>
      <c r="K17" s="40">
        <v>85318.58</v>
      </c>
      <c r="L17" s="40">
        <v>294179</v>
      </c>
      <c r="M17" s="40">
        <v>382180</v>
      </c>
      <c r="N17" s="41">
        <v>858240.2</v>
      </c>
      <c r="O17" s="40">
        <v>84846.71</v>
      </c>
      <c r="P17" s="40">
        <v>176180.86000000002</v>
      </c>
      <c r="Q17" s="40">
        <v>604002.4</v>
      </c>
      <c r="R17" s="41">
        <v>697683.9</v>
      </c>
      <c r="S17" s="41">
        <v>57708.49</v>
      </c>
      <c r="T17" s="40">
        <v>238859.27000000002</v>
      </c>
      <c r="U17" s="40">
        <v>285802</v>
      </c>
      <c r="V17" s="40">
        <v>950525.85</v>
      </c>
      <c r="W17" s="40">
        <v>114340.4</v>
      </c>
      <c r="X17" s="199">
        <v>366000</v>
      </c>
      <c r="Z17" s="148" t="s">
        <v>29</v>
      </c>
      <c r="AA17" s="150" t="s">
        <v>320</v>
      </c>
      <c r="AB17" s="151">
        <f t="shared" si="19"/>
        <v>1213943.3999999999</v>
      </c>
      <c r="AC17" s="151">
        <f t="shared" si="20"/>
        <v>1309987</v>
      </c>
      <c r="AD17" s="152">
        <f t="shared" si="21"/>
        <v>1619917.78</v>
      </c>
      <c r="AE17" s="152">
        <f t="shared" si="22"/>
        <v>1562713.87</v>
      </c>
      <c r="AF17" s="153">
        <f t="shared" si="24"/>
        <v>1532895.6099999999</v>
      </c>
      <c r="AH17" s="148" t="s">
        <v>29</v>
      </c>
      <c r="AI17" s="149" t="s">
        <v>320</v>
      </c>
      <c r="AJ17" s="242">
        <f t="shared" si="23"/>
        <v>1213.9433999999999</v>
      </c>
      <c r="AK17" s="243">
        <f t="shared" si="14"/>
        <v>1309.9870000000001</v>
      </c>
      <c r="AL17" s="243">
        <f t="shared" si="14"/>
        <v>1619.91778</v>
      </c>
      <c r="AM17" s="243">
        <f t="shared" si="14"/>
        <v>1562.71387</v>
      </c>
      <c r="AN17" s="244">
        <f t="shared" si="14"/>
        <v>1532.8956099999998</v>
      </c>
    </row>
    <row r="18" spans="1:40" x14ac:dyDescent="0.25">
      <c r="A18" s="148" t="s">
        <v>30</v>
      </c>
      <c r="B18" s="149" t="s">
        <v>321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1">
        <v>0</v>
      </c>
      <c r="K18" s="40">
        <v>0</v>
      </c>
      <c r="L18" s="40">
        <v>0</v>
      </c>
      <c r="M18" s="40">
        <v>0</v>
      </c>
      <c r="N18" s="41">
        <v>0</v>
      </c>
      <c r="O18" s="40">
        <v>0</v>
      </c>
      <c r="P18" s="40">
        <v>0</v>
      </c>
      <c r="Q18" s="40">
        <v>0</v>
      </c>
      <c r="R18" s="41">
        <v>0</v>
      </c>
      <c r="S18" s="41">
        <v>0</v>
      </c>
      <c r="T18" s="40">
        <v>0</v>
      </c>
      <c r="U18" s="40">
        <v>0</v>
      </c>
      <c r="V18" s="40">
        <v>0</v>
      </c>
      <c r="W18" s="40">
        <v>0</v>
      </c>
      <c r="X18" s="199">
        <v>0</v>
      </c>
      <c r="Z18" s="148" t="s">
        <v>30</v>
      </c>
      <c r="AA18" s="150" t="s">
        <v>321</v>
      </c>
      <c r="AB18" s="151">
        <f t="shared" si="19"/>
        <v>0</v>
      </c>
      <c r="AC18" s="151">
        <f t="shared" si="20"/>
        <v>0</v>
      </c>
      <c r="AD18" s="152">
        <f t="shared" si="21"/>
        <v>0</v>
      </c>
      <c r="AE18" s="152">
        <f t="shared" si="22"/>
        <v>0</v>
      </c>
      <c r="AF18" s="153">
        <f t="shared" si="24"/>
        <v>0</v>
      </c>
      <c r="AH18" s="148" t="s">
        <v>30</v>
      </c>
      <c r="AI18" s="149" t="s">
        <v>321</v>
      </c>
      <c r="AJ18" s="242">
        <f t="shared" si="23"/>
        <v>0</v>
      </c>
      <c r="AK18" s="243">
        <f t="shared" si="14"/>
        <v>0</v>
      </c>
      <c r="AL18" s="243">
        <f t="shared" si="14"/>
        <v>0</v>
      </c>
      <c r="AM18" s="243">
        <f t="shared" si="14"/>
        <v>0</v>
      </c>
      <c r="AN18" s="244">
        <f t="shared" si="14"/>
        <v>0</v>
      </c>
    </row>
    <row r="19" spans="1:40" x14ac:dyDescent="0.25">
      <c r="A19" s="144" t="s">
        <v>31</v>
      </c>
      <c r="B19" s="145" t="s">
        <v>207</v>
      </c>
      <c r="C19" s="102">
        <f>C20+C23+C26</f>
        <v>2788.6</v>
      </c>
      <c r="D19" s="102">
        <f t="shared" ref="D19:N19" si="33">D20+D23+D26</f>
        <v>9879.1</v>
      </c>
      <c r="E19" s="102">
        <f t="shared" si="33"/>
        <v>15395</v>
      </c>
      <c r="F19" s="102">
        <f t="shared" si="33"/>
        <v>8329.6999999999989</v>
      </c>
      <c r="G19" s="102">
        <f t="shared" si="33"/>
        <v>8844.2999999999993</v>
      </c>
      <c r="H19" s="102">
        <f t="shared" si="33"/>
        <v>891.8</v>
      </c>
      <c r="I19" s="102">
        <f t="shared" si="33"/>
        <v>19245</v>
      </c>
      <c r="J19" s="103">
        <f t="shared" si="33"/>
        <v>9948</v>
      </c>
      <c r="K19" s="102">
        <f t="shared" si="33"/>
        <v>2191.1</v>
      </c>
      <c r="L19" s="102">
        <f t="shared" si="33"/>
        <v>2927.25</v>
      </c>
      <c r="M19" s="102">
        <f t="shared" si="33"/>
        <v>37823</v>
      </c>
      <c r="N19" s="103">
        <f t="shared" si="33"/>
        <v>0</v>
      </c>
      <c r="O19" s="102">
        <f t="shared" ref="O19:R19" si="34">O20+O23+O26</f>
        <v>17.5</v>
      </c>
      <c r="P19" s="102">
        <f t="shared" si="34"/>
        <v>13699.199999999999</v>
      </c>
      <c r="Q19" s="102">
        <f t="shared" si="34"/>
        <v>23871.9</v>
      </c>
      <c r="R19" s="103">
        <f t="shared" si="34"/>
        <v>10941.8</v>
      </c>
      <c r="S19" s="103">
        <f t="shared" ref="S19:U19" si="35">S20+S23+S26</f>
        <v>8414.5</v>
      </c>
      <c r="T19" s="102">
        <f t="shared" si="35"/>
        <v>3876</v>
      </c>
      <c r="U19" s="102">
        <f t="shared" si="35"/>
        <v>34765.5</v>
      </c>
      <c r="V19" s="102">
        <f t="shared" ref="V19:X19" si="36">V20+V23+V26</f>
        <v>11929</v>
      </c>
      <c r="W19" s="102">
        <f t="shared" si="36"/>
        <v>13792</v>
      </c>
      <c r="X19" s="198">
        <f t="shared" si="36"/>
        <v>7161.7</v>
      </c>
      <c r="Z19" s="144" t="s">
        <v>31</v>
      </c>
      <c r="AA19" s="146" t="s">
        <v>207</v>
      </c>
      <c r="AB19" s="140">
        <f t="shared" si="19"/>
        <v>36392.400000000001</v>
      </c>
      <c r="AC19" s="140">
        <f t="shared" si="20"/>
        <v>38929.1</v>
      </c>
      <c r="AD19" s="141">
        <f t="shared" si="21"/>
        <v>42941.35</v>
      </c>
      <c r="AE19" s="141">
        <f t="shared" si="22"/>
        <v>48530.399999999994</v>
      </c>
      <c r="AF19" s="147">
        <f t="shared" si="24"/>
        <v>58985</v>
      </c>
      <c r="AH19" s="144" t="s">
        <v>31</v>
      </c>
      <c r="AI19" s="145" t="s">
        <v>207</v>
      </c>
      <c r="AJ19" s="242">
        <f t="shared" si="23"/>
        <v>36.392400000000002</v>
      </c>
      <c r="AK19" s="243">
        <f t="shared" si="14"/>
        <v>38.929099999999998</v>
      </c>
      <c r="AL19" s="243">
        <f t="shared" si="14"/>
        <v>42.94135</v>
      </c>
      <c r="AM19" s="243">
        <f t="shared" si="14"/>
        <v>48.530399999999993</v>
      </c>
      <c r="AN19" s="244">
        <f t="shared" si="14"/>
        <v>58.984999999999999</v>
      </c>
    </row>
    <row r="20" spans="1:40" x14ac:dyDescent="0.25">
      <c r="A20" s="148" t="s">
        <v>32</v>
      </c>
      <c r="B20" s="149" t="s">
        <v>322</v>
      </c>
      <c r="C20" s="41">
        <f t="shared" ref="C20" si="37">C21+C22</f>
        <v>0</v>
      </c>
      <c r="D20" s="40">
        <f t="shared" ref="D20:N20" si="38">D21+D22</f>
        <v>0</v>
      </c>
      <c r="E20" s="40">
        <f t="shared" si="38"/>
        <v>0</v>
      </c>
      <c r="F20" s="40">
        <f t="shared" si="38"/>
        <v>0</v>
      </c>
      <c r="G20" s="40">
        <f t="shared" si="38"/>
        <v>0</v>
      </c>
      <c r="H20" s="40">
        <f t="shared" si="38"/>
        <v>0</v>
      </c>
      <c r="I20" s="40">
        <f t="shared" si="38"/>
        <v>0</v>
      </c>
      <c r="J20" s="41">
        <f t="shared" si="38"/>
        <v>0</v>
      </c>
      <c r="K20" s="40">
        <f t="shared" si="38"/>
        <v>0</v>
      </c>
      <c r="L20" s="40">
        <f t="shared" si="38"/>
        <v>0</v>
      </c>
      <c r="M20" s="40">
        <f t="shared" si="38"/>
        <v>0</v>
      </c>
      <c r="N20" s="41">
        <f t="shared" si="38"/>
        <v>0</v>
      </c>
      <c r="O20" s="40">
        <f t="shared" ref="O20:R20" si="39">O21+O22</f>
        <v>0</v>
      </c>
      <c r="P20" s="40">
        <f t="shared" si="39"/>
        <v>0</v>
      </c>
      <c r="Q20" s="40">
        <f t="shared" si="39"/>
        <v>0</v>
      </c>
      <c r="R20" s="41">
        <f t="shared" si="39"/>
        <v>0</v>
      </c>
      <c r="S20" s="41">
        <f t="shared" ref="S20:U20" si="40">S21+S22</f>
        <v>0</v>
      </c>
      <c r="T20" s="40">
        <f t="shared" si="40"/>
        <v>0</v>
      </c>
      <c r="U20" s="40">
        <f t="shared" si="40"/>
        <v>0</v>
      </c>
      <c r="V20" s="40">
        <f t="shared" ref="V20:X20" si="41">V21+V22</f>
        <v>0</v>
      </c>
      <c r="W20" s="40">
        <f t="shared" si="41"/>
        <v>0</v>
      </c>
      <c r="X20" s="199">
        <f t="shared" si="41"/>
        <v>0</v>
      </c>
      <c r="Z20" s="148" t="s">
        <v>32</v>
      </c>
      <c r="AA20" s="150" t="s">
        <v>322</v>
      </c>
      <c r="AB20" s="151">
        <f t="shared" si="19"/>
        <v>0</v>
      </c>
      <c r="AC20" s="151">
        <f t="shared" si="20"/>
        <v>0</v>
      </c>
      <c r="AD20" s="152">
        <f t="shared" si="21"/>
        <v>0</v>
      </c>
      <c r="AE20" s="152">
        <f t="shared" si="22"/>
        <v>0</v>
      </c>
      <c r="AF20" s="153">
        <f t="shared" si="24"/>
        <v>0</v>
      </c>
      <c r="AH20" s="148" t="s">
        <v>32</v>
      </c>
      <c r="AI20" s="149" t="s">
        <v>322</v>
      </c>
      <c r="AJ20" s="242">
        <f t="shared" si="23"/>
        <v>0</v>
      </c>
      <c r="AK20" s="243">
        <f t="shared" ref="AK20:AK42" si="42">AC20/1000</f>
        <v>0</v>
      </c>
      <c r="AL20" s="243">
        <f t="shared" ref="AL20:AL42" si="43">AD20/1000</f>
        <v>0</v>
      </c>
      <c r="AM20" s="243">
        <f t="shared" ref="AM20:AM42" si="44">AE20/1000</f>
        <v>0</v>
      </c>
      <c r="AN20" s="244">
        <f t="shared" ref="AN20:AN42" si="45">AF20/1000</f>
        <v>0</v>
      </c>
    </row>
    <row r="21" spans="1:40" x14ac:dyDescent="0.25">
      <c r="A21" s="148" t="s">
        <v>33</v>
      </c>
      <c r="B21" s="149" t="s">
        <v>323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1">
        <v>0</v>
      </c>
      <c r="K21" s="40">
        <v>0</v>
      </c>
      <c r="L21" s="40">
        <v>0</v>
      </c>
      <c r="M21" s="40">
        <v>0</v>
      </c>
      <c r="N21" s="41">
        <v>0</v>
      </c>
      <c r="O21" s="40">
        <v>0</v>
      </c>
      <c r="P21" s="40">
        <v>0</v>
      </c>
      <c r="Q21" s="40">
        <v>0</v>
      </c>
      <c r="R21" s="41">
        <v>0</v>
      </c>
      <c r="S21" s="41">
        <v>0</v>
      </c>
      <c r="T21" s="40">
        <v>0</v>
      </c>
      <c r="U21" s="40">
        <v>0</v>
      </c>
      <c r="V21" s="40">
        <v>0</v>
      </c>
      <c r="W21" s="40">
        <v>0</v>
      </c>
      <c r="X21" s="199">
        <v>0</v>
      </c>
      <c r="Z21" s="148" t="s">
        <v>33</v>
      </c>
      <c r="AA21" s="150" t="s">
        <v>323</v>
      </c>
      <c r="AB21" s="151">
        <f t="shared" si="19"/>
        <v>0</v>
      </c>
      <c r="AC21" s="151">
        <f t="shared" si="20"/>
        <v>0</v>
      </c>
      <c r="AD21" s="152">
        <f t="shared" si="21"/>
        <v>0</v>
      </c>
      <c r="AE21" s="152">
        <f t="shared" si="22"/>
        <v>0</v>
      </c>
      <c r="AF21" s="153">
        <f t="shared" si="24"/>
        <v>0</v>
      </c>
      <c r="AH21" s="148" t="s">
        <v>33</v>
      </c>
      <c r="AI21" s="149" t="s">
        <v>323</v>
      </c>
      <c r="AJ21" s="242">
        <f t="shared" si="23"/>
        <v>0</v>
      </c>
      <c r="AK21" s="243">
        <f t="shared" si="42"/>
        <v>0</v>
      </c>
      <c r="AL21" s="243">
        <f t="shared" si="43"/>
        <v>0</v>
      </c>
      <c r="AM21" s="243">
        <f t="shared" si="44"/>
        <v>0</v>
      </c>
      <c r="AN21" s="244">
        <f t="shared" si="45"/>
        <v>0</v>
      </c>
    </row>
    <row r="22" spans="1:40" x14ac:dyDescent="0.25">
      <c r="A22" s="148" t="s">
        <v>34</v>
      </c>
      <c r="B22" s="149" t="s">
        <v>268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1">
        <v>0</v>
      </c>
      <c r="K22" s="40">
        <v>0</v>
      </c>
      <c r="L22" s="40">
        <v>0</v>
      </c>
      <c r="M22" s="40">
        <v>0</v>
      </c>
      <c r="N22" s="41">
        <v>0</v>
      </c>
      <c r="O22" s="40">
        <v>0</v>
      </c>
      <c r="P22" s="40">
        <v>0</v>
      </c>
      <c r="Q22" s="40">
        <v>0</v>
      </c>
      <c r="R22" s="41">
        <v>0</v>
      </c>
      <c r="S22" s="41">
        <v>0</v>
      </c>
      <c r="T22" s="40">
        <v>0</v>
      </c>
      <c r="U22" s="40">
        <v>0</v>
      </c>
      <c r="V22" s="40">
        <v>0</v>
      </c>
      <c r="W22" s="40">
        <v>0</v>
      </c>
      <c r="X22" s="199">
        <v>0</v>
      </c>
      <c r="Z22" s="148" t="s">
        <v>34</v>
      </c>
      <c r="AA22" s="150" t="s">
        <v>268</v>
      </c>
      <c r="AB22" s="151">
        <f t="shared" si="19"/>
        <v>0</v>
      </c>
      <c r="AC22" s="151">
        <f t="shared" si="20"/>
        <v>0</v>
      </c>
      <c r="AD22" s="152">
        <f t="shared" si="21"/>
        <v>0</v>
      </c>
      <c r="AE22" s="152">
        <f t="shared" si="22"/>
        <v>0</v>
      </c>
      <c r="AF22" s="153">
        <f t="shared" si="24"/>
        <v>0</v>
      </c>
      <c r="AH22" s="148" t="s">
        <v>34</v>
      </c>
      <c r="AI22" s="149" t="s">
        <v>268</v>
      </c>
      <c r="AJ22" s="242">
        <f t="shared" si="23"/>
        <v>0</v>
      </c>
      <c r="AK22" s="243">
        <f t="shared" si="42"/>
        <v>0</v>
      </c>
      <c r="AL22" s="243">
        <f t="shared" si="43"/>
        <v>0</v>
      </c>
      <c r="AM22" s="243">
        <f t="shared" si="44"/>
        <v>0</v>
      </c>
      <c r="AN22" s="244">
        <f t="shared" si="45"/>
        <v>0</v>
      </c>
    </row>
    <row r="23" spans="1:40" x14ac:dyDescent="0.25">
      <c r="A23" s="148" t="s">
        <v>35</v>
      </c>
      <c r="B23" s="149" t="s">
        <v>324</v>
      </c>
      <c r="C23" s="40">
        <f>C24+C25</f>
        <v>2788.6</v>
      </c>
      <c r="D23" s="40">
        <f t="shared" ref="D23:I23" si="46">D24+D25</f>
        <v>9879.1</v>
      </c>
      <c r="E23" s="40">
        <f t="shared" si="46"/>
        <v>15395</v>
      </c>
      <c r="F23" s="40">
        <f t="shared" si="46"/>
        <v>8329.6999999999989</v>
      </c>
      <c r="G23" s="40">
        <f t="shared" si="46"/>
        <v>8844.2999999999993</v>
      </c>
      <c r="H23" s="40">
        <f t="shared" si="46"/>
        <v>891.8</v>
      </c>
      <c r="I23" s="40">
        <f t="shared" si="46"/>
        <v>19245</v>
      </c>
      <c r="J23" s="41">
        <f>J24+J25</f>
        <v>9948</v>
      </c>
      <c r="K23" s="40">
        <f t="shared" ref="K23:M23" si="47">K24+K25</f>
        <v>2191.1</v>
      </c>
      <c r="L23" s="40">
        <f t="shared" si="47"/>
        <v>2927.25</v>
      </c>
      <c r="M23" s="40">
        <f t="shared" si="47"/>
        <v>37823</v>
      </c>
      <c r="N23" s="41">
        <f>N24+N25</f>
        <v>0</v>
      </c>
      <c r="O23" s="40">
        <f t="shared" ref="O23:Q23" si="48">O24+O25</f>
        <v>17.5</v>
      </c>
      <c r="P23" s="40">
        <f t="shared" si="48"/>
        <v>13699.199999999999</v>
      </c>
      <c r="Q23" s="40">
        <f t="shared" si="48"/>
        <v>23871.9</v>
      </c>
      <c r="R23" s="41">
        <f>R24+R25</f>
        <v>10941.8</v>
      </c>
      <c r="S23" s="41">
        <f>S24+S25</f>
        <v>8414.5</v>
      </c>
      <c r="T23" s="40">
        <f>T24+T25</f>
        <v>3876</v>
      </c>
      <c r="U23" s="40">
        <f>U24+U25</f>
        <v>34765.5</v>
      </c>
      <c r="V23" s="40">
        <f>V24+V25</f>
        <v>11929</v>
      </c>
      <c r="W23" s="40">
        <f t="shared" ref="W23:X23" si="49">W24+W25</f>
        <v>13792</v>
      </c>
      <c r="X23" s="199">
        <f t="shared" si="49"/>
        <v>7161.7</v>
      </c>
      <c r="Z23" s="148" t="s">
        <v>35</v>
      </c>
      <c r="AA23" s="150" t="s">
        <v>324</v>
      </c>
      <c r="AB23" s="151">
        <f t="shared" si="19"/>
        <v>36392.400000000001</v>
      </c>
      <c r="AC23" s="151">
        <f t="shared" si="20"/>
        <v>38929.1</v>
      </c>
      <c r="AD23" s="152">
        <f t="shared" si="21"/>
        <v>42941.35</v>
      </c>
      <c r="AE23" s="152">
        <f t="shared" si="22"/>
        <v>48530.399999999994</v>
      </c>
      <c r="AF23" s="153">
        <f t="shared" si="24"/>
        <v>58985</v>
      </c>
      <c r="AH23" s="148" t="s">
        <v>35</v>
      </c>
      <c r="AI23" s="149" t="s">
        <v>324</v>
      </c>
      <c r="AJ23" s="242">
        <f t="shared" si="23"/>
        <v>36.392400000000002</v>
      </c>
      <c r="AK23" s="243">
        <f t="shared" si="42"/>
        <v>38.929099999999998</v>
      </c>
      <c r="AL23" s="243">
        <f t="shared" si="43"/>
        <v>42.94135</v>
      </c>
      <c r="AM23" s="243">
        <f t="shared" si="44"/>
        <v>48.530399999999993</v>
      </c>
      <c r="AN23" s="244">
        <f t="shared" si="45"/>
        <v>58.984999999999999</v>
      </c>
    </row>
    <row r="24" spans="1:40" x14ac:dyDescent="0.25">
      <c r="A24" s="148" t="s">
        <v>36</v>
      </c>
      <c r="B24" s="149" t="s">
        <v>267</v>
      </c>
      <c r="C24" s="40">
        <v>2788.6</v>
      </c>
      <c r="D24" s="40">
        <v>9879.1</v>
      </c>
      <c r="E24" s="40">
        <v>15395</v>
      </c>
      <c r="F24" s="40">
        <v>8329.6999999999989</v>
      </c>
      <c r="G24" s="40">
        <v>8844.2999999999993</v>
      </c>
      <c r="H24" s="40">
        <v>891.8</v>
      </c>
      <c r="I24" s="40">
        <v>19245</v>
      </c>
      <c r="J24" s="41">
        <v>9948</v>
      </c>
      <c r="K24" s="40">
        <v>2191.1</v>
      </c>
      <c r="L24" s="40">
        <v>2927.25</v>
      </c>
      <c r="M24" s="40">
        <v>37823</v>
      </c>
      <c r="N24" s="41">
        <v>0</v>
      </c>
      <c r="O24" s="40">
        <v>17.5</v>
      </c>
      <c r="P24" s="40">
        <v>13699.199999999999</v>
      </c>
      <c r="Q24" s="40">
        <v>23871.9</v>
      </c>
      <c r="R24" s="41">
        <v>10941.8</v>
      </c>
      <c r="S24" s="41">
        <v>8414.5</v>
      </c>
      <c r="T24" s="40">
        <v>3876</v>
      </c>
      <c r="U24" s="40">
        <v>34765.5</v>
      </c>
      <c r="V24" s="40">
        <v>11929</v>
      </c>
      <c r="W24" s="40">
        <v>13792</v>
      </c>
      <c r="X24" s="199">
        <v>7161.7</v>
      </c>
      <c r="Z24" s="148" t="s">
        <v>36</v>
      </c>
      <c r="AA24" s="150" t="s">
        <v>267</v>
      </c>
      <c r="AB24" s="151">
        <f t="shared" si="19"/>
        <v>36392.400000000001</v>
      </c>
      <c r="AC24" s="151">
        <f t="shared" si="20"/>
        <v>38929.1</v>
      </c>
      <c r="AD24" s="152">
        <f t="shared" si="21"/>
        <v>42941.35</v>
      </c>
      <c r="AE24" s="152">
        <f t="shared" si="22"/>
        <v>48530.399999999994</v>
      </c>
      <c r="AF24" s="153">
        <f t="shared" si="24"/>
        <v>58985</v>
      </c>
      <c r="AH24" s="148" t="s">
        <v>36</v>
      </c>
      <c r="AI24" s="149" t="s">
        <v>267</v>
      </c>
      <c r="AJ24" s="242">
        <f t="shared" si="23"/>
        <v>36.392400000000002</v>
      </c>
      <c r="AK24" s="243">
        <f t="shared" si="42"/>
        <v>38.929099999999998</v>
      </c>
      <c r="AL24" s="243">
        <f t="shared" si="43"/>
        <v>42.94135</v>
      </c>
      <c r="AM24" s="243">
        <f t="shared" si="44"/>
        <v>48.530399999999993</v>
      </c>
      <c r="AN24" s="244">
        <f t="shared" si="45"/>
        <v>58.984999999999999</v>
      </c>
    </row>
    <row r="25" spans="1:40" x14ac:dyDescent="0.25">
      <c r="A25" s="148" t="s">
        <v>37</v>
      </c>
      <c r="B25" s="149" t="s">
        <v>325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1">
        <v>0</v>
      </c>
      <c r="K25" s="40">
        <v>0</v>
      </c>
      <c r="L25" s="40">
        <v>0</v>
      </c>
      <c r="M25" s="40">
        <v>0</v>
      </c>
      <c r="N25" s="41">
        <v>0</v>
      </c>
      <c r="O25" s="40">
        <v>0</v>
      </c>
      <c r="P25" s="40">
        <v>0</v>
      </c>
      <c r="Q25" s="40">
        <v>0</v>
      </c>
      <c r="R25" s="41">
        <v>0</v>
      </c>
      <c r="S25" s="41">
        <v>0</v>
      </c>
      <c r="T25" s="40">
        <v>0</v>
      </c>
      <c r="U25" s="40">
        <v>0</v>
      </c>
      <c r="V25" s="40">
        <v>0</v>
      </c>
      <c r="W25" s="40">
        <v>0</v>
      </c>
      <c r="X25" s="199">
        <v>0</v>
      </c>
      <c r="Z25" s="148" t="s">
        <v>37</v>
      </c>
      <c r="AA25" s="150" t="s">
        <v>325</v>
      </c>
      <c r="AB25" s="151">
        <f t="shared" si="19"/>
        <v>0</v>
      </c>
      <c r="AC25" s="151">
        <f t="shared" si="20"/>
        <v>0</v>
      </c>
      <c r="AD25" s="152">
        <f t="shared" si="21"/>
        <v>0</v>
      </c>
      <c r="AE25" s="152">
        <f t="shared" si="22"/>
        <v>0</v>
      </c>
      <c r="AF25" s="153">
        <f t="shared" si="24"/>
        <v>0</v>
      </c>
      <c r="AH25" s="148" t="s">
        <v>37</v>
      </c>
      <c r="AI25" s="149" t="s">
        <v>325</v>
      </c>
      <c r="AJ25" s="242">
        <f t="shared" si="23"/>
        <v>0</v>
      </c>
      <c r="AK25" s="243">
        <f t="shared" si="42"/>
        <v>0</v>
      </c>
      <c r="AL25" s="243">
        <f t="shared" si="43"/>
        <v>0</v>
      </c>
      <c r="AM25" s="243">
        <f t="shared" si="44"/>
        <v>0</v>
      </c>
      <c r="AN25" s="244">
        <f t="shared" si="45"/>
        <v>0</v>
      </c>
    </row>
    <row r="26" spans="1:40" x14ac:dyDescent="0.25">
      <c r="A26" s="148" t="s">
        <v>38</v>
      </c>
      <c r="B26" s="149" t="s">
        <v>290</v>
      </c>
      <c r="C26" s="40">
        <f>C27+C28</f>
        <v>0</v>
      </c>
      <c r="D26" s="40">
        <f t="shared" ref="D26:N26" si="50">D27+D28</f>
        <v>0</v>
      </c>
      <c r="E26" s="40">
        <f t="shared" si="50"/>
        <v>0</v>
      </c>
      <c r="F26" s="40">
        <f t="shared" si="50"/>
        <v>0</v>
      </c>
      <c r="G26" s="40">
        <f t="shared" si="50"/>
        <v>0</v>
      </c>
      <c r="H26" s="40">
        <f t="shared" si="50"/>
        <v>0</v>
      </c>
      <c r="I26" s="40">
        <f t="shared" si="50"/>
        <v>0</v>
      </c>
      <c r="J26" s="41">
        <f t="shared" si="50"/>
        <v>0</v>
      </c>
      <c r="K26" s="40">
        <f t="shared" si="50"/>
        <v>0</v>
      </c>
      <c r="L26" s="40">
        <f t="shared" si="50"/>
        <v>0</v>
      </c>
      <c r="M26" s="40">
        <f t="shared" si="50"/>
        <v>0</v>
      </c>
      <c r="N26" s="41">
        <f t="shared" si="50"/>
        <v>0</v>
      </c>
      <c r="O26" s="40">
        <f t="shared" ref="O26:R26" si="51">O27+O28</f>
        <v>0</v>
      </c>
      <c r="P26" s="40">
        <f t="shared" si="51"/>
        <v>0</v>
      </c>
      <c r="Q26" s="40">
        <f t="shared" si="51"/>
        <v>0</v>
      </c>
      <c r="R26" s="41">
        <f t="shared" si="51"/>
        <v>0</v>
      </c>
      <c r="S26" s="41">
        <f t="shared" ref="S26:U26" si="52">S27+S28</f>
        <v>0</v>
      </c>
      <c r="T26" s="40">
        <f t="shared" si="52"/>
        <v>0</v>
      </c>
      <c r="U26" s="40">
        <f t="shared" si="52"/>
        <v>0</v>
      </c>
      <c r="V26" s="40">
        <f t="shared" ref="V26:X26" si="53">V27+V28</f>
        <v>0</v>
      </c>
      <c r="W26" s="40">
        <f t="shared" si="53"/>
        <v>0</v>
      </c>
      <c r="X26" s="199">
        <f t="shared" si="53"/>
        <v>0</v>
      </c>
      <c r="Z26" s="148" t="s">
        <v>38</v>
      </c>
      <c r="AA26" s="150" t="s">
        <v>290</v>
      </c>
      <c r="AB26" s="151">
        <f t="shared" si="19"/>
        <v>0</v>
      </c>
      <c r="AC26" s="151">
        <f t="shared" si="20"/>
        <v>0</v>
      </c>
      <c r="AD26" s="152">
        <f t="shared" si="21"/>
        <v>0</v>
      </c>
      <c r="AE26" s="152">
        <f t="shared" si="22"/>
        <v>0</v>
      </c>
      <c r="AF26" s="153">
        <f t="shared" si="24"/>
        <v>0</v>
      </c>
      <c r="AH26" s="148" t="s">
        <v>38</v>
      </c>
      <c r="AI26" s="149" t="s">
        <v>290</v>
      </c>
      <c r="AJ26" s="242">
        <f t="shared" si="23"/>
        <v>0</v>
      </c>
      <c r="AK26" s="243">
        <f t="shared" si="42"/>
        <v>0</v>
      </c>
      <c r="AL26" s="243">
        <f t="shared" si="43"/>
        <v>0</v>
      </c>
      <c r="AM26" s="243">
        <f t="shared" si="44"/>
        <v>0</v>
      </c>
      <c r="AN26" s="244">
        <f t="shared" si="45"/>
        <v>0</v>
      </c>
    </row>
    <row r="27" spans="1:40" x14ac:dyDescent="0.25">
      <c r="A27" s="148" t="s">
        <v>39</v>
      </c>
      <c r="B27" s="149" t="s">
        <v>267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1">
        <v>0</v>
      </c>
      <c r="K27" s="40">
        <v>0</v>
      </c>
      <c r="L27" s="40">
        <v>0</v>
      </c>
      <c r="M27" s="40">
        <v>0</v>
      </c>
      <c r="N27" s="41">
        <v>0</v>
      </c>
      <c r="O27" s="40">
        <v>0</v>
      </c>
      <c r="P27" s="40">
        <v>0</v>
      </c>
      <c r="Q27" s="40">
        <v>0</v>
      </c>
      <c r="R27" s="41">
        <v>0</v>
      </c>
      <c r="S27" s="41">
        <v>0</v>
      </c>
      <c r="T27" s="40">
        <v>0</v>
      </c>
      <c r="U27" s="40">
        <v>0</v>
      </c>
      <c r="V27" s="40">
        <v>0</v>
      </c>
      <c r="W27" s="40">
        <v>0</v>
      </c>
      <c r="X27" s="199">
        <v>0</v>
      </c>
      <c r="Z27" s="148" t="s">
        <v>39</v>
      </c>
      <c r="AA27" s="150" t="s">
        <v>267</v>
      </c>
      <c r="AB27" s="151">
        <f t="shared" si="19"/>
        <v>0</v>
      </c>
      <c r="AC27" s="151">
        <f t="shared" si="20"/>
        <v>0</v>
      </c>
      <c r="AD27" s="152">
        <f t="shared" si="21"/>
        <v>0</v>
      </c>
      <c r="AE27" s="152">
        <f t="shared" si="22"/>
        <v>0</v>
      </c>
      <c r="AF27" s="153">
        <f t="shared" si="24"/>
        <v>0</v>
      </c>
      <c r="AH27" s="148" t="s">
        <v>39</v>
      </c>
      <c r="AI27" s="149" t="s">
        <v>267</v>
      </c>
      <c r="AJ27" s="242">
        <f t="shared" si="23"/>
        <v>0</v>
      </c>
      <c r="AK27" s="243">
        <f t="shared" si="42"/>
        <v>0</v>
      </c>
      <c r="AL27" s="243">
        <f t="shared" si="43"/>
        <v>0</v>
      </c>
      <c r="AM27" s="243">
        <f t="shared" si="44"/>
        <v>0</v>
      </c>
      <c r="AN27" s="244">
        <f t="shared" si="45"/>
        <v>0</v>
      </c>
    </row>
    <row r="28" spans="1:40" x14ac:dyDescent="0.25">
      <c r="A28" s="148" t="s">
        <v>40</v>
      </c>
      <c r="B28" s="149" t="s">
        <v>268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1">
        <v>0</v>
      </c>
      <c r="K28" s="40">
        <v>0</v>
      </c>
      <c r="L28" s="40">
        <v>0</v>
      </c>
      <c r="M28" s="40">
        <v>0</v>
      </c>
      <c r="N28" s="41">
        <v>0</v>
      </c>
      <c r="O28" s="40">
        <v>0</v>
      </c>
      <c r="P28" s="40">
        <v>0</v>
      </c>
      <c r="Q28" s="40">
        <v>0</v>
      </c>
      <c r="R28" s="41">
        <v>0</v>
      </c>
      <c r="S28" s="41">
        <v>0</v>
      </c>
      <c r="T28" s="40">
        <v>0</v>
      </c>
      <c r="U28" s="40">
        <v>0</v>
      </c>
      <c r="V28" s="40">
        <v>0</v>
      </c>
      <c r="W28" s="40">
        <v>0</v>
      </c>
      <c r="X28" s="199">
        <v>0</v>
      </c>
      <c r="Z28" s="148" t="s">
        <v>40</v>
      </c>
      <c r="AA28" s="150" t="s">
        <v>268</v>
      </c>
      <c r="AB28" s="151">
        <f t="shared" si="19"/>
        <v>0</v>
      </c>
      <c r="AC28" s="151">
        <f t="shared" si="20"/>
        <v>0</v>
      </c>
      <c r="AD28" s="152">
        <f t="shared" si="21"/>
        <v>0</v>
      </c>
      <c r="AE28" s="152">
        <f t="shared" si="22"/>
        <v>0</v>
      </c>
      <c r="AF28" s="153">
        <f t="shared" si="24"/>
        <v>0</v>
      </c>
      <c r="AH28" s="148" t="s">
        <v>40</v>
      </c>
      <c r="AI28" s="149" t="s">
        <v>268</v>
      </c>
      <c r="AJ28" s="242">
        <f t="shared" si="23"/>
        <v>0</v>
      </c>
      <c r="AK28" s="243">
        <f t="shared" si="42"/>
        <v>0</v>
      </c>
      <c r="AL28" s="243">
        <f t="shared" si="43"/>
        <v>0</v>
      </c>
      <c r="AM28" s="243">
        <f t="shared" si="44"/>
        <v>0</v>
      </c>
      <c r="AN28" s="244">
        <f t="shared" si="45"/>
        <v>0</v>
      </c>
    </row>
    <row r="29" spans="1:40" x14ac:dyDescent="0.25">
      <c r="A29" s="144" t="s">
        <v>41</v>
      </c>
      <c r="B29" s="145" t="s">
        <v>214</v>
      </c>
      <c r="C29" s="103">
        <v>188833.84624661098</v>
      </c>
      <c r="D29" s="103">
        <v>238303.60200297707</v>
      </c>
      <c r="E29" s="103">
        <v>261480.12754369678</v>
      </c>
      <c r="F29" s="103">
        <v>225500.12222496507</v>
      </c>
      <c r="G29" s="103">
        <v>185655.19332065136</v>
      </c>
      <c r="H29" s="103">
        <v>237858.16630967453</v>
      </c>
      <c r="I29" s="103">
        <v>204308.09875986769</v>
      </c>
      <c r="J29" s="103">
        <v>369319.47082135588</v>
      </c>
      <c r="K29" s="103">
        <v>245797.28710830433</v>
      </c>
      <c r="L29" s="103">
        <v>225826.77270594303</v>
      </c>
      <c r="M29" s="103">
        <v>192266.16924250804</v>
      </c>
      <c r="N29" s="103">
        <v>518914.19825442292</v>
      </c>
      <c r="O29" s="102">
        <v>245797.28710830433</v>
      </c>
      <c r="P29" s="103">
        <v>225826.77270594303</v>
      </c>
      <c r="Q29" s="103">
        <v>192266.16924250804</v>
      </c>
      <c r="R29" s="103">
        <v>518914.19825442292</v>
      </c>
      <c r="S29" s="103">
        <v>195722.04187648772</v>
      </c>
      <c r="T29" s="102">
        <v>284762.43620961317</v>
      </c>
      <c r="U29" s="102">
        <v>265236.04775225621</v>
      </c>
      <c r="V29" s="102">
        <v>367230.94286044233</v>
      </c>
      <c r="W29" s="102">
        <v>164465.61173554964</v>
      </c>
      <c r="X29" s="198">
        <v>252861.92707579702</v>
      </c>
      <c r="Z29" s="144" t="s">
        <v>41</v>
      </c>
      <c r="AA29" s="146" t="s">
        <v>214</v>
      </c>
      <c r="AB29" s="97" t="s">
        <v>392</v>
      </c>
      <c r="AC29" s="97" t="s">
        <v>392</v>
      </c>
      <c r="AD29" s="98" t="s">
        <v>392</v>
      </c>
      <c r="AE29" s="98" t="s">
        <v>392</v>
      </c>
      <c r="AF29" s="147">
        <f t="shared" si="24"/>
        <v>1112951.4686987996</v>
      </c>
      <c r="AH29" s="144" t="s">
        <v>41</v>
      </c>
      <c r="AI29" s="145" t="s">
        <v>214</v>
      </c>
      <c r="AJ29" s="245" t="s">
        <v>392</v>
      </c>
      <c r="AK29" s="246" t="s">
        <v>392</v>
      </c>
      <c r="AL29" s="246" t="s">
        <v>392</v>
      </c>
      <c r="AM29" s="246" t="s">
        <v>392</v>
      </c>
      <c r="AN29" s="244">
        <f t="shared" si="45"/>
        <v>1112.9514686987995</v>
      </c>
    </row>
    <row r="30" spans="1:40" x14ac:dyDescent="0.25">
      <c r="A30" s="148" t="s">
        <v>42</v>
      </c>
      <c r="B30" s="149" t="s">
        <v>326</v>
      </c>
      <c r="C30" s="40" t="s">
        <v>392</v>
      </c>
      <c r="D30" s="40" t="s">
        <v>392</v>
      </c>
      <c r="E30" s="40" t="s">
        <v>392</v>
      </c>
      <c r="F30" s="40" t="s">
        <v>392</v>
      </c>
      <c r="G30" s="40" t="s">
        <v>392</v>
      </c>
      <c r="H30" s="40" t="s">
        <v>392</v>
      </c>
      <c r="I30" s="40" t="s">
        <v>392</v>
      </c>
      <c r="J30" s="41" t="s">
        <v>392</v>
      </c>
      <c r="K30" s="40" t="s">
        <v>392</v>
      </c>
      <c r="L30" s="40" t="s">
        <v>392</v>
      </c>
      <c r="M30" s="40" t="s">
        <v>392</v>
      </c>
      <c r="N30" s="41" t="s">
        <v>392</v>
      </c>
      <c r="O30" s="40" t="s">
        <v>392</v>
      </c>
      <c r="P30" s="40" t="s">
        <v>392</v>
      </c>
      <c r="Q30" s="40" t="s">
        <v>392</v>
      </c>
      <c r="R30" s="41" t="s">
        <v>392</v>
      </c>
      <c r="S30" s="41" t="s">
        <v>392</v>
      </c>
      <c r="T30" s="40" t="s">
        <v>392</v>
      </c>
      <c r="U30" s="40" t="s">
        <v>392</v>
      </c>
      <c r="V30" s="40" t="s">
        <v>392</v>
      </c>
      <c r="W30" s="40" t="s">
        <v>392</v>
      </c>
      <c r="X30" s="199" t="s">
        <v>392</v>
      </c>
      <c r="Z30" s="148" t="s">
        <v>42</v>
      </c>
      <c r="AA30" s="150" t="s">
        <v>326</v>
      </c>
      <c r="AB30" s="107" t="s">
        <v>392</v>
      </c>
      <c r="AC30" s="107" t="s">
        <v>392</v>
      </c>
      <c r="AD30" s="108" t="s">
        <v>392</v>
      </c>
      <c r="AE30" s="108" t="s">
        <v>392</v>
      </c>
      <c r="AF30" s="109" t="s">
        <v>392</v>
      </c>
      <c r="AH30" s="148" t="s">
        <v>42</v>
      </c>
      <c r="AI30" s="149" t="s">
        <v>326</v>
      </c>
      <c r="AJ30" s="245" t="s">
        <v>392</v>
      </c>
      <c r="AK30" s="246" t="s">
        <v>392</v>
      </c>
      <c r="AL30" s="246" t="s">
        <v>392</v>
      </c>
      <c r="AM30" s="246" t="s">
        <v>392</v>
      </c>
      <c r="AN30" s="247" t="s">
        <v>392</v>
      </c>
    </row>
    <row r="31" spans="1:40" x14ac:dyDescent="0.25">
      <c r="A31" s="148" t="s">
        <v>43</v>
      </c>
      <c r="B31" s="149" t="s">
        <v>327</v>
      </c>
      <c r="C31" s="40" t="s">
        <v>392</v>
      </c>
      <c r="D31" s="40" t="s">
        <v>392</v>
      </c>
      <c r="E31" s="40" t="s">
        <v>392</v>
      </c>
      <c r="F31" s="40" t="s">
        <v>392</v>
      </c>
      <c r="G31" s="40" t="s">
        <v>392</v>
      </c>
      <c r="H31" s="40" t="s">
        <v>392</v>
      </c>
      <c r="I31" s="40" t="s">
        <v>392</v>
      </c>
      <c r="J31" s="41" t="s">
        <v>392</v>
      </c>
      <c r="K31" s="40" t="s">
        <v>392</v>
      </c>
      <c r="L31" s="40" t="s">
        <v>392</v>
      </c>
      <c r="M31" s="40" t="s">
        <v>392</v>
      </c>
      <c r="N31" s="41" t="s">
        <v>392</v>
      </c>
      <c r="O31" s="40" t="s">
        <v>392</v>
      </c>
      <c r="P31" s="40" t="s">
        <v>392</v>
      </c>
      <c r="Q31" s="40" t="s">
        <v>392</v>
      </c>
      <c r="R31" s="41" t="s">
        <v>392</v>
      </c>
      <c r="S31" s="41" t="s">
        <v>392</v>
      </c>
      <c r="T31" s="40" t="s">
        <v>392</v>
      </c>
      <c r="U31" s="40" t="s">
        <v>392</v>
      </c>
      <c r="V31" s="40" t="s">
        <v>392</v>
      </c>
      <c r="W31" s="40" t="s">
        <v>392</v>
      </c>
      <c r="X31" s="199" t="s">
        <v>392</v>
      </c>
      <c r="Z31" s="148" t="s">
        <v>43</v>
      </c>
      <c r="AA31" s="150" t="s">
        <v>327</v>
      </c>
      <c r="AB31" s="107" t="s">
        <v>392</v>
      </c>
      <c r="AC31" s="107" t="s">
        <v>392</v>
      </c>
      <c r="AD31" s="108" t="s">
        <v>392</v>
      </c>
      <c r="AE31" s="108" t="s">
        <v>392</v>
      </c>
      <c r="AF31" s="109" t="s">
        <v>392</v>
      </c>
      <c r="AH31" s="148" t="s">
        <v>43</v>
      </c>
      <c r="AI31" s="149" t="s">
        <v>327</v>
      </c>
      <c r="AJ31" s="245" t="s">
        <v>392</v>
      </c>
      <c r="AK31" s="246" t="s">
        <v>392</v>
      </c>
      <c r="AL31" s="246" t="s">
        <v>392</v>
      </c>
      <c r="AM31" s="246" t="s">
        <v>392</v>
      </c>
      <c r="AN31" s="247" t="s">
        <v>392</v>
      </c>
    </row>
    <row r="32" spans="1:40" x14ac:dyDescent="0.25">
      <c r="A32" s="148" t="s">
        <v>44</v>
      </c>
      <c r="B32" s="149" t="s">
        <v>328</v>
      </c>
      <c r="C32" s="40" t="s">
        <v>392</v>
      </c>
      <c r="D32" s="40" t="s">
        <v>392</v>
      </c>
      <c r="E32" s="40" t="s">
        <v>392</v>
      </c>
      <c r="F32" s="40" t="s">
        <v>392</v>
      </c>
      <c r="G32" s="40" t="s">
        <v>392</v>
      </c>
      <c r="H32" s="40" t="s">
        <v>392</v>
      </c>
      <c r="I32" s="40" t="s">
        <v>392</v>
      </c>
      <c r="J32" s="41" t="s">
        <v>392</v>
      </c>
      <c r="K32" s="40" t="s">
        <v>392</v>
      </c>
      <c r="L32" s="40" t="s">
        <v>392</v>
      </c>
      <c r="M32" s="40" t="s">
        <v>392</v>
      </c>
      <c r="N32" s="41" t="s">
        <v>392</v>
      </c>
      <c r="O32" s="40" t="s">
        <v>392</v>
      </c>
      <c r="P32" s="40" t="s">
        <v>392</v>
      </c>
      <c r="Q32" s="40" t="s">
        <v>392</v>
      </c>
      <c r="R32" s="41" t="s">
        <v>392</v>
      </c>
      <c r="S32" s="41" t="s">
        <v>392</v>
      </c>
      <c r="T32" s="40" t="s">
        <v>392</v>
      </c>
      <c r="U32" s="40" t="s">
        <v>392</v>
      </c>
      <c r="V32" s="40" t="s">
        <v>392</v>
      </c>
      <c r="W32" s="40" t="s">
        <v>392</v>
      </c>
      <c r="X32" s="199" t="s">
        <v>392</v>
      </c>
      <c r="Z32" s="148" t="s">
        <v>44</v>
      </c>
      <c r="AA32" s="150" t="s">
        <v>328</v>
      </c>
      <c r="AB32" s="107" t="s">
        <v>392</v>
      </c>
      <c r="AC32" s="107" t="s">
        <v>392</v>
      </c>
      <c r="AD32" s="108" t="s">
        <v>392</v>
      </c>
      <c r="AE32" s="108" t="s">
        <v>392</v>
      </c>
      <c r="AF32" s="109" t="s">
        <v>392</v>
      </c>
      <c r="AH32" s="148" t="s">
        <v>44</v>
      </c>
      <c r="AI32" s="149" t="s">
        <v>328</v>
      </c>
      <c r="AJ32" s="245" t="s">
        <v>392</v>
      </c>
      <c r="AK32" s="246" t="s">
        <v>392</v>
      </c>
      <c r="AL32" s="246" t="s">
        <v>392</v>
      </c>
      <c r="AM32" s="246" t="s">
        <v>392</v>
      </c>
      <c r="AN32" s="247" t="s">
        <v>392</v>
      </c>
    </row>
    <row r="33" spans="1:40" x14ac:dyDescent="0.25">
      <c r="A33" s="144" t="s">
        <v>45</v>
      </c>
      <c r="B33" s="145" t="s">
        <v>215</v>
      </c>
      <c r="C33" s="102">
        <f>C34+C40</f>
        <v>2582.6959150680923</v>
      </c>
      <c r="D33" s="102">
        <f t="shared" ref="D33:M33" si="54">D34+D40</f>
        <v>3259.2977989513311</v>
      </c>
      <c r="E33" s="102">
        <f t="shared" si="54"/>
        <v>3576.2850288852933</v>
      </c>
      <c r="F33" s="102">
        <f t="shared" si="54"/>
        <v>3084.1835618662299</v>
      </c>
      <c r="G33" s="102">
        <f t="shared" si="54"/>
        <v>2648.0637000926072</v>
      </c>
      <c r="H33" s="102">
        <f t="shared" si="54"/>
        <v>3392.6526089005638</v>
      </c>
      <c r="I33" s="102">
        <f t="shared" si="54"/>
        <v>2914.1164881206496</v>
      </c>
      <c r="J33" s="103">
        <f t="shared" si="54"/>
        <v>5267.7302849823318</v>
      </c>
      <c r="K33" s="102">
        <f t="shared" si="54"/>
        <v>3505.8910118855711</v>
      </c>
      <c r="L33" s="102">
        <f t="shared" si="54"/>
        <v>3221.0447152902634</v>
      </c>
      <c r="M33" s="102">
        <f t="shared" si="54"/>
        <v>2742.3583171606006</v>
      </c>
      <c r="N33" s="103">
        <f>N34+N40</f>
        <v>7401.4511917633645</v>
      </c>
      <c r="O33" s="102">
        <f t="shared" ref="O33:Q33" si="55">O34+O40</f>
        <v>3505.8910118855711</v>
      </c>
      <c r="P33" s="102">
        <f t="shared" si="55"/>
        <v>3221.0447152902634</v>
      </c>
      <c r="Q33" s="102">
        <f t="shared" si="55"/>
        <v>2742.3583171606006</v>
      </c>
      <c r="R33" s="103">
        <v>6439.5163824915653</v>
      </c>
      <c r="S33" s="103">
        <v>2840.6278767418116</v>
      </c>
      <c r="T33" s="102">
        <v>4132.9229288155911</v>
      </c>
      <c r="U33" s="102">
        <v>3849.5250914935023</v>
      </c>
      <c r="V33" s="102">
        <f>V34+V40</f>
        <v>5237.9408943329472</v>
      </c>
      <c r="W33" s="102">
        <f t="shared" ref="W33:X33" si="56">W34+W40</f>
        <v>2345.8294301428105</v>
      </c>
      <c r="X33" s="198">
        <f t="shared" si="56"/>
        <v>3606.6563948383555</v>
      </c>
      <c r="Z33" s="144" t="s">
        <v>45</v>
      </c>
      <c r="AA33" s="146" t="s">
        <v>215</v>
      </c>
      <c r="AB33" s="140">
        <f t="shared" si="19"/>
        <v>12502.462304770947</v>
      </c>
      <c r="AC33" s="140">
        <f t="shared" si="20"/>
        <v>14222.563082096152</v>
      </c>
      <c r="AD33" s="141">
        <f t="shared" si="21"/>
        <v>16870.7452360998</v>
      </c>
      <c r="AE33" s="141">
        <f t="shared" si="22"/>
        <v>15908.810426828</v>
      </c>
      <c r="AF33" s="147">
        <f t="shared" si="24"/>
        <v>16061.016791383852</v>
      </c>
      <c r="AH33" s="144" t="s">
        <v>45</v>
      </c>
      <c r="AI33" s="145" t="s">
        <v>215</v>
      </c>
      <c r="AJ33" s="242">
        <f t="shared" si="23"/>
        <v>12.502462304770946</v>
      </c>
      <c r="AK33" s="243">
        <f t="shared" si="42"/>
        <v>14.222563082096153</v>
      </c>
      <c r="AL33" s="243">
        <f t="shared" si="43"/>
        <v>16.8707452360998</v>
      </c>
      <c r="AM33" s="243">
        <f t="shared" si="44"/>
        <v>15.908810426828</v>
      </c>
      <c r="AN33" s="244">
        <f t="shared" si="45"/>
        <v>16.061016791383853</v>
      </c>
    </row>
    <row r="34" spans="1:40" x14ac:dyDescent="0.25">
      <c r="A34" s="148" t="s">
        <v>46</v>
      </c>
      <c r="B34" s="149" t="s">
        <v>291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1">
        <v>0</v>
      </c>
      <c r="K34" s="40">
        <v>0</v>
      </c>
      <c r="L34" s="40">
        <v>0</v>
      </c>
      <c r="M34" s="40">
        <v>0</v>
      </c>
      <c r="N34" s="41">
        <f t="shared" ref="N34" si="57">SUM(N35:N39)</f>
        <v>0</v>
      </c>
      <c r="O34" s="40">
        <v>0</v>
      </c>
      <c r="P34" s="40">
        <v>0</v>
      </c>
      <c r="Q34" s="40">
        <v>0</v>
      </c>
      <c r="R34" s="41">
        <f t="shared" ref="R34" si="58">SUM(R35:R39)</f>
        <v>0</v>
      </c>
      <c r="S34" s="41">
        <f t="shared" ref="S34:U34" si="59">SUM(S35:S39)</f>
        <v>0</v>
      </c>
      <c r="T34" s="40">
        <f t="shared" si="59"/>
        <v>0</v>
      </c>
      <c r="U34" s="40">
        <f t="shared" si="59"/>
        <v>0</v>
      </c>
      <c r="V34" s="40">
        <f t="shared" ref="V34" si="60">SUM(V35:V39)</f>
        <v>0</v>
      </c>
      <c r="W34" s="40">
        <v>0</v>
      </c>
      <c r="X34" s="199">
        <v>0</v>
      </c>
      <c r="Z34" s="148" t="s">
        <v>46</v>
      </c>
      <c r="AA34" s="150" t="s">
        <v>291</v>
      </c>
      <c r="AB34" s="151">
        <f t="shared" si="19"/>
        <v>0</v>
      </c>
      <c r="AC34" s="151">
        <f t="shared" si="20"/>
        <v>0</v>
      </c>
      <c r="AD34" s="152">
        <f t="shared" si="21"/>
        <v>0</v>
      </c>
      <c r="AE34" s="152">
        <f t="shared" si="22"/>
        <v>0</v>
      </c>
      <c r="AF34" s="153">
        <f t="shared" si="24"/>
        <v>0</v>
      </c>
      <c r="AH34" s="148" t="s">
        <v>46</v>
      </c>
      <c r="AI34" s="149" t="s">
        <v>291</v>
      </c>
      <c r="AJ34" s="242">
        <f t="shared" si="23"/>
        <v>0</v>
      </c>
      <c r="AK34" s="243">
        <f t="shared" si="42"/>
        <v>0</v>
      </c>
      <c r="AL34" s="243">
        <f t="shared" si="43"/>
        <v>0</v>
      </c>
      <c r="AM34" s="243">
        <f t="shared" si="44"/>
        <v>0</v>
      </c>
      <c r="AN34" s="244">
        <f t="shared" si="45"/>
        <v>0</v>
      </c>
    </row>
    <row r="35" spans="1:40" x14ac:dyDescent="0.25">
      <c r="A35" s="115">
        <v>2811</v>
      </c>
      <c r="B35" s="150" t="s">
        <v>309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1">
        <v>0</v>
      </c>
      <c r="K35" s="40">
        <v>0</v>
      </c>
      <c r="L35" s="40">
        <v>0</v>
      </c>
      <c r="M35" s="40">
        <v>0</v>
      </c>
      <c r="N35" s="41">
        <v>0</v>
      </c>
      <c r="O35" s="40">
        <v>0</v>
      </c>
      <c r="P35" s="40">
        <v>0</v>
      </c>
      <c r="Q35" s="40">
        <v>0</v>
      </c>
      <c r="R35" s="41">
        <v>0</v>
      </c>
      <c r="S35" s="41">
        <v>0</v>
      </c>
      <c r="T35" s="40">
        <v>0</v>
      </c>
      <c r="U35" s="40">
        <v>0</v>
      </c>
      <c r="V35" s="40">
        <v>0</v>
      </c>
      <c r="W35" s="40">
        <v>0</v>
      </c>
      <c r="X35" s="199">
        <v>0</v>
      </c>
      <c r="Z35" s="115">
        <v>2811</v>
      </c>
      <c r="AA35" s="150" t="s">
        <v>309</v>
      </c>
      <c r="AB35" s="151">
        <f t="shared" si="19"/>
        <v>0</v>
      </c>
      <c r="AC35" s="151">
        <f t="shared" si="20"/>
        <v>0</v>
      </c>
      <c r="AD35" s="152">
        <f t="shared" si="21"/>
        <v>0</v>
      </c>
      <c r="AE35" s="152">
        <f t="shared" si="22"/>
        <v>0</v>
      </c>
      <c r="AF35" s="153">
        <f t="shared" si="24"/>
        <v>0</v>
      </c>
      <c r="AH35" s="115">
        <v>2811</v>
      </c>
      <c r="AI35" s="149" t="s">
        <v>309</v>
      </c>
      <c r="AJ35" s="242">
        <f t="shared" si="23"/>
        <v>0</v>
      </c>
      <c r="AK35" s="243">
        <f t="shared" si="42"/>
        <v>0</v>
      </c>
      <c r="AL35" s="243">
        <f t="shared" si="43"/>
        <v>0</v>
      </c>
      <c r="AM35" s="243">
        <f t="shared" si="44"/>
        <v>0</v>
      </c>
      <c r="AN35" s="244">
        <f t="shared" si="45"/>
        <v>0</v>
      </c>
    </row>
    <row r="36" spans="1:40" ht="25.5" x14ac:dyDescent="0.25">
      <c r="A36" s="115">
        <v>2812</v>
      </c>
      <c r="B36" s="116" t="s">
        <v>386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1">
        <v>0</v>
      </c>
      <c r="K36" s="40">
        <v>0</v>
      </c>
      <c r="L36" s="40">
        <v>0</v>
      </c>
      <c r="M36" s="40">
        <v>0</v>
      </c>
      <c r="N36" s="41">
        <v>0</v>
      </c>
      <c r="O36" s="40">
        <v>0</v>
      </c>
      <c r="P36" s="40">
        <v>0</v>
      </c>
      <c r="Q36" s="40">
        <v>0</v>
      </c>
      <c r="R36" s="41">
        <v>0</v>
      </c>
      <c r="S36" s="41">
        <v>0</v>
      </c>
      <c r="T36" s="40">
        <v>0</v>
      </c>
      <c r="U36" s="40">
        <v>0</v>
      </c>
      <c r="V36" s="40">
        <v>0</v>
      </c>
      <c r="W36" s="40">
        <v>0</v>
      </c>
      <c r="X36" s="199">
        <v>0</v>
      </c>
      <c r="Z36" s="115">
        <v>2812</v>
      </c>
      <c r="AA36" s="116" t="s">
        <v>386</v>
      </c>
      <c r="AB36" s="151">
        <f t="shared" si="19"/>
        <v>0</v>
      </c>
      <c r="AC36" s="151">
        <f t="shared" si="20"/>
        <v>0</v>
      </c>
      <c r="AD36" s="152">
        <f t="shared" si="21"/>
        <v>0</v>
      </c>
      <c r="AE36" s="152">
        <f t="shared" si="22"/>
        <v>0</v>
      </c>
      <c r="AF36" s="153">
        <f t="shared" si="24"/>
        <v>0</v>
      </c>
      <c r="AH36" s="115">
        <v>2812</v>
      </c>
      <c r="AI36" s="110" t="s">
        <v>386</v>
      </c>
      <c r="AJ36" s="242">
        <f t="shared" si="23"/>
        <v>0</v>
      </c>
      <c r="AK36" s="243">
        <f t="shared" si="42"/>
        <v>0</v>
      </c>
      <c r="AL36" s="243">
        <f t="shared" si="43"/>
        <v>0</v>
      </c>
      <c r="AM36" s="243">
        <f t="shared" si="44"/>
        <v>0</v>
      </c>
      <c r="AN36" s="244">
        <f t="shared" si="45"/>
        <v>0</v>
      </c>
    </row>
    <row r="37" spans="1:40" x14ac:dyDescent="0.25">
      <c r="A37" s="115">
        <v>2813</v>
      </c>
      <c r="B37" s="150" t="s">
        <v>310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1">
        <v>0</v>
      </c>
      <c r="K37" s="40">
        <v>0</v>
      </c>
      <c r="L37" s="40">
        <v>0</v>
      </c>
      <c r="M37" s="40">
        <v>0</v>
      </c>
      <c r="N37" s="41">
        <v>0</v>
      </c>
      <c r="O37" s="40">
        <v>0</v>
      </c>
      <c r="P37" s="40">
        <v>0</v>
      </c>
      <c r="Q37" s="40">
        <v>0</v>
      </c>
      <c r="R37" s="41">
        <v>0</v>
      </c>
      <c r="S37" s="41">
        <v>0</v>
      </c>
      <c r="T37" s="40">
        <v>0</v>
      </c>
      <c r="U37" s="40">
        <v>0</v>
      </c>
      <c r="V37" s="40">
        <v>0</v>
      </c>
      <c r="W37" s="40">
        <v>0</v>
      </c>
      <c r="X37" s="199">
        <v>0</v>
      </c>
      <c r="Z37" s="115">
        <v>2813</v>
      </c>
      <c r="AA37" s="150" t="s">
        <v>310</v>
      </c>
      <c r="AB37" s="151">
        <f t="shared" si="19"/>
        <v>0</v>
      </c>
      <c r="AC37" s="151">
        <f t="shared" si="20"/>
        <v>0</v>
      </c>
      <c r="AD37" s="152">
        <f t="shared" si="21"/>
        <v>0</v>
      </c>
      <c r="AE37" s="152">
        <f t="shared" si="22"/>
        <v>0</v>
      </c>
      <c r="AF37" s="153">
        <f t="shared" si="24"/>
        <v>0</v>
      </c>
      <c r="AH37" s="115">
        <v>2813</v>
      </c>
      <c r="AI37" s="149" t="s">
        <v>310</v>
      </c>
      <c r="AJ37" s="242">
        <f t="shared" si="23"/>
        <v>0</v>
      </c>
      <c r="AK37" s="243">
        <f t="shared" si="42"/>
        <v>0</v>
      </c>
      <c r="AL37" s="243">
        <f t="shared" si="43"/>
        <v>0</v>
      </c>
      <c r="AM37" s="243">
        <f t="shared" si="44"/>
        <v>0</v>
      </c>
      <c r="AN37" s="244">
        <f t="shared" si="45"/>
        <v>0</v>
      </c>
    </row>
    <row r="38" spans="1:40" x14ac:dyDescent="0.25">
      <c r="A38" s="115">
        <v>2814</v>
      </c>
      <c r="B38" s="150" t="s">
        <v>311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1">
        <v>0</v>
      </c>
      <c r="K38" s="40">
        <v>0</v>
      </c>
      <c r="L38" s="40">
        <v>0</v>
      </c>
      <c r="M38" s="40">
        <v>0</v>
      </c>
      <c r="N38" s="41">
        <v>0</v>
      </c>
      <c r="O38" s="40">
        <v>0</v>
      </c>
      <c r="P38" s="40">
        <v>0</v>
      </c>
      <c r="Q38" s="40">
        <v>0</v>
      </c>
      <c r="R38" s="41">
        <v>0</v>
      </c>
      <c r="S38" s="41">
        <v>0</v>
      </c>
      <c r="T38" s="40">
        <v>0</v>
      </c>
      <c r="U38" s="40">
        <v>0</v>
      </c>
      <c r="V38" s="40">
        <v>0</v>
      </c>
      <c r="W38" s="40">
        <v>0</v>
      </c>
      <c r="X38" s="199">
        <v>0</v>
      </c>
      <c r="Z38" s="115">
        <v>2814</v>
      </c>
      <c r="AA38" s="150" t="s">
        <v>311</v>
      </c>
      <c r="AB38" s="151">
        <f t="shared" si="19"/>
        <v>0</v>
      </c>
      <c r="AC38" s="151">
        <f t="shared" si="20"/>
        <v>0</v>
      </c>
      <c r="AD38" s="152">
        <f t="shared" si="21"/>
        <v>0</v>
      </c>
      <c r="AE38" s="152">
        <f t="shared" si="22"/>
        <v>0</v>
      </c>
      <c r="AF38" s="153">
        <f t="shared" si="24"/>
        <v>0</v>
      </c>
      <c r="AH38" s="115">
        <v>2814</v>
      </c>
      <c r="AI38" s="149" t="s">
        <v>311</v>
      </c>
      <c r="AJ38" s="242">
        <f t="shared" si="23"/>
        <v>0</v>
      </c>
      <c r="AK38" s="243">
        <f t="shared" si="42"/>
        <v>0</v>
      </c>
      <c r="AL38" s="243">
        <f t="shared" si="43"/>
        <v>0</v>
      </c>
      <c r="AM38" s="243">
        <f t="shared" si="44"/>
        <v>0</v>
      </c>
      <c r="AN38" s="244">
        <f t="shared" si="45"/>
        <v>0</v>
      </c>
    </row>
    <row r="39" spans="1:40" x14ac:dyDescent="0.25">
      <c r="A39" s="115">
        <v>2815</v>
      </c>
      <c r="B39" s="150" t="s">
        <v>312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1">
        <v>0</v>
      </c>
      <c r="K39" s="40">
        <v>0</v>
      </c>
      <c r="L39" s="40">
        <v>0</v>
      </c>
      <c r="M39" s="40">
        <v>0</v>
      </c>
      <c r="N39" s="41">
        <v>0</v>
      </c>
      <c r="O39" s="40">
        <v>0</v>
      </c>
      <c r="P39" s="40">
        <v>0</v>
      </c>
      <c r="Q39" s="40">
        <v>0</v>
      </c>
      <c r="R39" s="41">
        <v>0</v>
      </c>
      <c r="S39" s="41">
        <v>0</v>
      </c>
      <c r="T39" s="40">
        <v>0</v>
      </c>
      <c r="U39" s="40">
        <v>0</v>
      </c>
      <c r="V39" s="40">
        <v>0</v>
      </c>
      <c r="W39" s="40">
        <v>0</v>
      </c>
      <c r="X39" s="199">
        <v>0</v>
      </c>
      <c r="Z39" s="115">
        <v>2815</v>
      </c>
      <c r="AA39" s="150" t="s">
        <v>312</v>
      </c>
      <c r="AB39" s="151">
        <f t="shared" si="19"/>
        <v>0</v>
      </c>
      <c r="AC39" s="151">
        <f t="shared" si="20"/>
        <v>0</v>
      </c>
      <c r="AD39" s="152">
        <f t="shared" si="21"/>
        <v>0</v>
      </c>
      <c r="AE39" s="152">
        <f t="shared" si="22"/>
        <v>0</v>
      </c>
      <c r="AF39" s="153">
        <f t="shared" si="24"/>
        <v>0</v>
      </c>
      <c r="AH39" s="115">
        <v>2815</v>
      </c>
      <c r="AI39" s="149" t="s">
        <v>312</v>
      </c>
      <c r="AJ39" s="242">
        <f t="shared" si="23"/>
        <v>0</v>
      </c>
      <c r="AK39" s="243">
        <f t="shared" si="42"/>
        <v>0</v>
      </c>
      <c r="AL39" s="243">
        <f t="shared" si="43"/>
        <v>0</v>
      </c>
      <c r="AM39" s="243">
        <f t="shared" si="44"/>
        <v>0</v>
      </c>
      <c r="AN39" s="244">
        <f t="shared" si="45"/>
        <v>0</v>
      </c>
    </row>
    <row r="40" spans="1:40" x14ac:dyDescent="0.25">
      <c r="A40" s="148" t="s">
        <v>47</v>
      </c>
      <c r="B40" s="149" t="s">
        <v>292</v>
      </c>
      <c r="C40" s="40">
        <f>C41+C42</f>
        <v>2582.6959150680923</v>
      </c>
      <c r="D40" s="40">
        <f t="shared" ref="D40:N40" si="61">D41+D42</f>
        <v>3259.2977989513311</v>
      </c>
      <c r="E40" s="40">
        <f t="shared" si="61"/>
        <v>3576.2850288852933</v>
      </c>
      <c r="F40" s="40">
        <f t="shared" si="61"/>
        <v>3084.1835618662299</v>
      </c>
      <c r="G40" s="40">
        <f t="shared" si="61"/>
        <v>2648.0637000926072</v>
      </c>
      <c r="H40" s="40">
        <f t="shared" si="61"/>
        <v>3392.6526089005638</v>
      </c>
      <c r="I40" s="40">
        <f t="shared" si="61"/>
        <v>2914.1164881206496</v>
      </c>
      <c r="J40" s="41">
        <f t="shared" si="61"/>
        <v>5267.7302849823318</v>
      </c>
      <c r="K40" s="40">
        <f t="shared" si="61"/>
        <v>3505.8910118855711</v>
      </c>
      <c r="L40" s="40">
        <f t="shared" si="61"/>
        <v>3221.0447152902634</v>
      </c>
      <c r="M40" s="40">
        <f t="shared" si="61"/>
        <v>2742.3583171606006</v>
      </c>
      <c r="N40" s="41">
        <f t="shared" si="61"/>
        <v>7401.4511917633645</v>
      </c>
      <c r="O40" s="40">
        <f t="shared" ref="O40:R40" si="62">O41+O42</f>
        <v>3505.8910118855711</v>
      </c>
      <c r="P40" s="40">
        <f t="shared" si="62"/>
        <v>3221.0447152902634</v>
      </c>
      <c r="Q40" s="40">
        <f t="shared" si="62"/>
        <v>2742.3583171606006</v>
      </c>
      <c r="R40" s="41">
        <f t="shared" si="62"/>
        <v>7401.4511917633645</v>
      </c>
      <c r="S40" s="41">
        <f t="shared" ref="S40:U40" si="63">S41+S42</f>
        <v>2791.6506138666591</v>
      </c>
      <c r="T40" s="40">
        <f t="shared" si="63"/>
        <v>4061.6642981499317</v>
      </c>
      <c r="U40" s="40">
        <f t="shared" si="63"/>
        <v>3783.1527222387958</v>
      </c>
      <c r="V40" s="40">
        <f t="shared" ref="V40:X40" si="64">V41+V42</f>
        <v>5237.9408943329472</v>
      </c>
      <c r="W40" s="40">
        <f t="shared" si="64"/>
        <v>2345.8294301428105</v>
      </c>
      <c r="X40" s="199">
        <f t="shared" si="64"/>
        <v>3606.6563948383555</v>
      </c>
      <c r="Z40" s="148" t="s">
        <v>47</v>
      </c>
      <c r="AA40" s="150" t="s">
        <v>292</v>
      </c>
      <c r="AB40" s="151">
        <f t="shared" si="19"/>
        <v>12502.462304770947</v>
      </c>
      <c r="AC40" s="151">
        <f t="shared" si="20"/>
        <v>14222.563082096152</v>
      </c>
      <c r="AD40" s="152">
        <f t="shared" si="21"/>
        <v>16870.7452360998</v>
      </c>
      <c r="AE40" s="152">
        <f t="shared" si="22"/>
        <v>16870.7452360998</v>
      </c>
      <c r="AF40" s="153">
        <f t="shared" si="24"/>
        <v>15874.408528588334</v>
      </c>
      <c r="AH40" s="148" t="s">
        <v>47</v>
      </c>
      <c r="AI40" s="149" t="s">
        <v>292</v>
      </c>
      <c r="AJ40" s="242">
        <f t="shared" si="23"/>
        <v>12.502462304770946</v>
      </c>
      <c r="AK40" s="243">
        <f t="shared" si="42"/>
        <v>14.222563082096153</v>
      </c>
      <c r="AL40" s="243">
        <f t="shared" si="43"/>
        <v>16.8707452360998</v>
      </c>
      <c r="AM40" s="243">
        <f t="shared" si="44"/>
        <v>16.8707452360998</v>
      </c>
      <c r="AN40" s="244">
        <f t="shared" si="45"/>
        <v>15.874408528588335</v>
      </c>
    </row>
    <row r="41" spans="1:40" x14ac:dyDescent="0.25">
      <c r="A41" s="148" t="s">
        <v>48</v>
      </c>
      <c r="B41" s="149" t="s">
        <v>267</v>
      </c>
      <c r="C41" s="40">
        <v>2582.6959150680923</v>
      </c>
      <c r="D41" s="40">
        <v>3259.2977989513311</v>
      </c>
      <c r="E41" s="40">
        <v>3576.2850288852933</v>
      </c>
      <c r="F41" s="40">
        <v>3084.1835618662299</v>
      </c>
      <c r="G41" s="40">
        <v>2648.0637000926072</v>
      </c>
      <c r="H41" s="40">
        <v>3392.6526089005638</v>
      </c>
      <c r="I41" s="40">
        <v>2914.1164881206496</v>
      </c>
      <c r="J41" s="41">
        <v>5267.7302849823318</v>
      </c>
      <c r="K41" s="40">
        <v>3505.8910118855711</v>
      </c>
      <c r="L41" s="40">
        <v>3221.0447152902634</v>
      </c>
      <c r="M41" s="40">
        <v>2742.3583171606006</v>
      </c>
      <c r="N41" s="41">
        <v>7401.4511917633645</v>
      </c>
      <c r="O41" s="40">
        <v>3505.8910118855711</v>
      </c>
      <c r="P41" s="40">
        <v>3221.0447152902634</v>
      </c>
      <c r="Q41" s="40">
        <v>2742.3583171606006</v>
      </c>
      <c r="R41" s="41">
        <v>7401.4511917633645</v>
      </c>
      <c r="S41" s="41">
        <v>2791.6506138666591</v>
      </c>
      <c r="T41" s="40">
        <v>4061.6642981499317</v>
      </c>
      <c r="U41" s="40">
        <v>3783.1527222387958</v>
      </c>
      <c r="V41" s="40">
        <v>5237.9408943329472</v>
      </c>
      <c r="W41" s="40">
        <v>2345.8294301428105</v>
      </c>
      <c r="X41" s="199">
        <v>3606.6563948383555</v>
      </c>
      <c r="Z41" s="148" t="s">
        <v>48</v>
      </c>
      <c r="AA41" s="150" t="s">
        <v>267</v>
      </c>
      <c r="AB41" s="151">
        <f t="shared" si="19"/>
        <v>12502.462304770947</v>
      </c>
      <c r="AC41" s="151">
        <f t="shared" si="20"/>
        <v>14222.563082096152</v>
      </c>
      <c r="AD41" s="152">
        <f t="shared" si="21"/>
        <v>16870.7452360998</v>
      </c>
      <c r="AE41" s="152">
        <f t="shared" si="22"/>
        <v>16870.7452360998</v>
      </c>
      <c r="AF41" s="153">
        <f t="shared" si="24"/>
        <v>15874.408528588334</v>
      </c>
      <c r="AH41" s="148" t="s">
        <v>48</v>
      </c>
      <c r="AI41" s="149" t="s">
        <v>267</v>
      </c>
      <c r="AJ41" s="242">
        <f t="shared" si="23"/>
        <v>12.502462304770946</v>
      </c>
      <c r="AK41" s="243">
        <f t="shared" si="42"/>
        <v>14.222563082096153</v>
      </c>
      <c r="AL41" s="243">
        <f t="shared" si="43"/>
        <v>16.8707452360998</v>
      </c>
      <c r="AM41" s="243">
        <f t="shared" si="44"/>
        <v>16.8707452360998</v>
      </c>
      <c r="AN41" s="244">
        <f t="shared" si="45"/>
        <v>15.874408528588335</v>
      </c>
    </row>
    <row r="42" spans="1:40" ht="15.75" thickBot="1" x14ac:dyDescent="0.3">
      <c r="A42" s="154" t="s">
        <v>49</v>
      </c>
      <c r="B42" s="155" t="s">
        <v>268</v>
      </c>
      <c r="C42" s="156">
        <v>0</v>
      </c>
      <c r="D42" s="156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7">
        <v>0</v>
      </c>
      <c r="K42" s="156">
        <v>0</v>
      </c>
      <c r="L42" s="156">
        <v>0</v>
      </c>
      <c r="M42" s="156">
        <v>0</v>
      </c>
      <c r="N42" s="157">
        <v>0</v>
      </c>
      <c r="O42" s="156">
        <v>0</v>
      </c>
      <c r="P42" s="156">
        <v>0</v>
      </c>
      <c r="Q42" s="156">
        <v>0</v>
      </c>
      <c r="R42" s="157">
        <v>0</v>
      </c>
      <c r="S42" s="157">
        <v>0</v>
      </c>
      <c r="T42" s="156">
        <v>0</v>
      </c>
      <c r="U42" s="156">
        <v>0</v>
      </c>
      <c r="V42" s="156">
        <v>0</v>
      </c>
      <c r="W42" s="156">
        <v>0</v>
      </c>
      <c r="X42" s="207">
        <v>0</v>
      </c>
      <c r="Z42" s="154" t="s">
        <v>49</v>
      </c>
      <c r="AA42" s="158" t="s">
        <v>268</v>
      </c>
      <c r="AB42" s="159">
        <f t="shared" si="19"/>
        <v>0</v>
      </c>
      <c r="AC42" s="159">
        <f t="shared" si="20"/>
        <v>0</v>
      </c>
      <c r="AD42" s="160">
        <f t="shared" si="21"/>
        <v>0</v>
      </c>
      <c r="AE42" s="160">
        <f t="shared" si="22"/>
        <v>0</v>
      </c>
      <c r="AF42" s="161">
        <f t="shared" si="24"/>
        <v>0</v>
      </c>
      <c r="AH42" s="154" t="s">
        <v>49</v>
      </c>
      <c r="AI42" s="155" t="s">
        <v>268</v>
      </c>
      <c r="AJ42" s="248">
        <f t="shared" si="23"/>
        <v>0</v>
      </c>
      <c r="AK42" s="249">
        <f t="shared" si="42"/>
        <v>0</v>
      </c>
      <c r="AL42" s="249">
        <f t="shared" si="43"/>
        <v>0</v>
      </c>
      <c r="AM42" s="249">
        <f t="shared" si="44"/>
        <v>0</v>
      </c>
      <c r="AN42" s="250">
        <f t="shared" si="45"/>
        <v>0</v>
      </c>
    </row>
    <row r="43" spans="1:40" x14ac:dyDescent="0.25">
      <c r="A43" s="162"/>
      <c r="B43" s="163"/>
      <c r="Z43" s="162"/>
      <c r="AA43" s="163"/>
      <c r="AH43" s="162"/>
      <c r="AI43" s="163"/>
    </row>
  </sheetData>
  <mergeCells count="20">
    <mergeCell ref="T1:V1"/>
    <mergeCell ref="A1:F1"/>
    <mergeCell ref="Q1:S1"/>
    <mergeCell ref="B2:B3"/>
    <mergeCell ref="I1:J1"/>
    <mergeCell ref="M1:N1"/>
    <mergeCell ref="AF2:AF3"/>
    <mergeCell ref="AE2:AE3"/>
    <mergeCell ref="AD2:AD3"/>
    <mergeCell ref="AD1:AE1"/>
    <mergeCell ref="AA2:AA3"/>
    <mergeCell ref="Z1:AC1"/>
    <mergeCell ref="AB2:AB3"/>
    <mergeCell ref="AC2:AC3"/>
    <mergeCell ref="AN2:AN3"/>
    <mergeCell ref="AI2:AI3"/>
    <mergeCell ref="AJ2:AJ3"/>
    <mergeCell ref="AK2:AK3"/>
    <mergeCell ref="AL2:AL3"/>
    <mergeCell ref="AM2:AM3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CFCE-7783-4B92-9E26-28D5647E5E6B}">
  <sheetPr>
    <tabColor theme="0"/>
  </sheetPr>
  <dimension ref="A1:AN96"/>
  <sheetViews>
    <sheetView topLeftCell="E9" zoomScaleNormal="100" workbookViewId="0">
      <selection activeCell="F40" sqref="F40"/>
    </sheetView>
  </sheetViews>
  <sheetFormatPr defaultRowHeight="15" x14ac:dyDescent="0.25"/>
  <cols>
    <col min="1" max="1" width="6.140625" style="192" customWidth="1"/>
    <col min="2" max="2" width="42.5703125" style="6" customWidth="1"/>
    <col min="3" max="24" width="11.5703125" style="11" customWidth="1"/>
    <col min="25" max="25" width="5.5703125" style="11" customWidth="1"/>
    <col min="26" max="26" width="6.140625" style="192" customWidth="1"/>
    <col min="27" max="27" width="42.5703125" style="6" customWidth="1"/>
    <col min="28" max="28" width="12.5703125" style="11" customWidth="1"/>
    <col min="29" max="29" width="14.28515625" style="11" bestFit="1" customWidth="1"/>
    <col min="30" max="32" width="12.5703125" style="11" customWidth="1"/>
    <col min="33" max="33" width="8.7109375" style="11"/>
    <col min="34" max="34" width="6.140625" style="192" customWidth="1"/>
    <col min="35" max="35" width="42.5703125" style="6" customWidth="1"/>
    <col min="36" max="40" width="12.5703125" customWidth="1"/>
  </cols>
  <sheetData>
    <row r="1" spans="1:40" s="5" customFormat="1" ht="20.100000000000001" customHeight="1" thickBot="1" x14ac:dyDescent="0.3">
      <c r="A1" s="265" t="s">
        <v>395</v>
      </c>
      <c r="B1" s="265"/>
      <c r="C1" s="266"/>
      <c r="D1" s="266"/>
      <c r="E1" s="266"/>
      <c r="F1" s="266"/>
      <c r="G1" s="6"/>
      <c r="H1" s="6"/>
      <c r="I1" s="261"/>
      <c r="J1" s="261"/>
      <c r="K1" s="6"/>
      <c r="L1" s="6"/>
      <c r="M1" s="261" t="s">
        <v>384</v>
      </c>
      <c r="N1" s="261"/>
      <c r="O1" s="6"/>
      <c r="P1" s="6"/>
      <c r="Q1" s="261"/>
      <c r="R1" s="261"/>
      <c r="S1" s="262"/>
      <c r="T1" s="261"/>
      <c r="U1" s="261"/>
      <c r="V1" s="261"/>
      <c r="W1" s="261" t="s">
        <v>391</v>
      </c>
      <c r="X1" s="267"/>
      <c r="Y1" s="6"/>
      <c r="Z1" s="83" t="s">
        <v>396</v>
      </c>
      <c r="AA1" s="6"/>
      <c r="AB1" s="7"/>
      <c r="AC1" s="261" t="s">
        <v>391</v>
      </c>
      <c r="AD1" s="261"/>
      <c r="AE1" s="262"/>
      <c r="AF1" s="262"/>
      <c r="AG1" s="6"/>
      <c r="AH1" s="83" t="s">
        <v>396</v>
      </c>
      <c r="AI1" s="6"/>
      <c r="AN1" s="241" t="s">
        <v>407</v>
      </c>
    </row>
    <row r="2" spans="1:40" ht="14.1" customHeight="1" x14ac:dyDescent="0.25">
      <c r="A2" s="277"/>
      <c r="B2" s="279" t="s">
        <v>389</v>
      </c>
      <c r="C2" s="164">
        <v>2017</v>
      </c>
      <c r="D2" s="164">
        <v>2017</v>
      </c>
      <c r="E2" s="164">
        <v>2017</v>
      </c>
      <c r="F2" s="164">
        <v>2017</v>
      </c>
      <c r="G2" s="164">
        <v>2018</v>
      </c>
      <c r="H2" s="164">
        <v>2018</v>
      </c>
      <c r="I2" s="164">
        <v>2018</v>
      </c>
      <c r="J2" s="165">
        <v>2018</v>
      </c>
      <c r="K2" s="164">
        <v>2019</v>
      </c>
      <c r="L2" s="164">
        <v>2019</v>
      </c>
      <c r="M2" s="164">
        <v>2019</v>
      </c>
      <c r="N2" s="165">
        <v>2019</v>
      </c>
      <c r="O2" s="164">
        <v>2020</v>
      </c>
      <c r="P2" s="164">
        <v>2020</v>
      </c>
      <c r="Q2" s="164">
        <v>2020</v>
      </c>
      <c r="R2" s="165">
        <v>2020</v>
      </c>
      <c r="S2" s="165">
        <v>2021</v>
      </c>
      <c r="T2" s="164">
        <v>2021</v>
      </c>
      <c r="U2" s="164">
        <v>2021</v>
      </c>
      <c r="V2" s="164">
        <v>2021</v>
      </c>
      <c r="W2" s="87">
        <v>2022</v>
      </c>
      <c r="X2" s="195">
        <v>2022</v>
      </c>
      <c r="Z2" s="277"/>
      <c r="AA2" s="279" t="s">
        <v>389</v>
      </c>
      <c r="AB2" s="259">
        <v>2017</v>
      </c>
      <c r="AC2" s="259">
        <v>2018</v>
      </c>
      <c r="AD2" s="263">
        <v>2019</v>
      </c>
      <c r="AE2" s="263">
        <v>2020</v>
      </c>
      <c r="AF2" s="253">
        <v>2020</v>
      </c>
      <c r="AH2" s="277"/>
      <c r="AI2" s="279" t="s">
        <v>389</v>
      </c>
      <c r="AJ2" s="259">
        <v>2017</v>
      </c>
      <c r="AK2" s="259">
        <v>2018</v>
      </c>
      <c r="AL2" s="263">
        <v>2019</v>
      </c>
      <c r="AM2" s="263">
        <v>2020</v>
      </c>
      <c r="AN2" s="253">
        <v>2020</v>
      </c>
    </row>
    <row r="3" spans="1:40" ht="14.1" customHeight="1" x14ac:dyDescent="0.25">
      <c r="A3" s="278"/>
      <c r="B3" s="276"/>
      <c r="C3" s="166" t="s">
        <v>313</v>
      </c>
      <c r="D3" s="166" t="s">
        <v>314</v>
      </c>
      <c r="E3" s="166" t="s">
        <v>315</v>
      </c>
      <c r="F3" s="166" t="s">
        <v>316</v>
      </c>
      <c r="G3" s="166" t="s">
        <v>313</v>
      </c>
      <c r="H3" s="166" t="s">
        <v>314</v>
      </c>
      <c r="I3" s="166" t="s">
        <v>315</v>
      </c>
      <c r="J3" s="167" t="s">
        <v>316</v>
      </c>
      <c r="K3" s="166" t="s">
        <v>313</v>
      </c>
      <c r="L3" s="166" t="s">
        <v>314</v>
      </c>
      <c r="M3" s="166" t="s">
        <v>315</v>
      </c>
      <c r="N3" s="167" t="s">
        <v>316</v>
      </c>
      <c r="O3" s="166" t="s">
        <v>313</v>
      </c>
      <c r="P3" s="166" t="s">
        <v>314</v>
      </c>
      <c r="Q3" s="166" t="s">
        <v>315</v>
      </c>
      <c r="R3" s="167" t="s">
        <v>316</v>
      </c>
      <c r="S3" s="167" t="s">
        <v>313</v>
      </c>
      <c r="T3" s="166" t="s">
        <v>314</v>
      </c>
      <c r="U3" s="166" t="s">
        <v>315</v>
      </c>
      <c r="V3" s="166" t="s">
        <v>316</v>
      </c>
      <c r="W3" s="90" t="s">
        <v>313</v>
      </c>
      <c r="X3" s="196" t="s">
        <v>314</v>
      </c>
      <c r="Z3" s="278"/>
      <c r="AA3" s="276"/>
      <c r="AB3" s="260"/>
      <c r="AC3" s="260"/>
      <c r="AD3" s="264"/>
      <c r="AE3" s="264"/>
      <c r="AF3" s="254"/>
      <c r="AH3" s="278"/>
      <c r="AI3" s="276"/>
      <c r="AJ3" s="260"/>
      <c r="AK3" s="260"/>
      <c r="AL3" s="264"/>
      <c r="AM3" s="264"/>
      <c r="AN3" s="254"/>
    </row>
    <row r="4" spans="1:40" ht="18" customHeight="1" x14ac:dyDescent="0.25">
      <c r="A4" s="168" t="s">
        <v>50</v>
      </c>
      <c r="B4" s="139" t="s">
        <v>404</v>
      </c>
      <c r="C4" s="169">
        <f>C5+C43-C69</f>
        <v>1814103.6419200001</v>
      </c>
      <c r="D4" s="169">
        <f t="shared" ref="D4:J4" si="0">D5+D43-D69</f>
        <v>316867.65904000006</v>
      </c>
      <c r="E4" s="169">
        <f t="shared" si="0"/>
        <v>1501666.0038690008</v>
      </c>
      <c r="F4" s="169">
        <f t="shared" si="0"/>
        <v>2113762.5815200014</v>
      </c>
      <c r="G4" s="169">
        <f>G5+G43-G69</f>
        <v>1397129.340657</v>
      </c>
      <c r="H4" s="169">
        <f t="shared" si="0"/>
        <v>1795455.8</v>
      </c>
      <c r="I4" s="169">
        <f t="shared" si="0"/>
        <v>200080.88623210578</v>
      </c>
      <c r="J4" s="170">
        <f t="shared" si="0"/>
        <v>2818071.1028159996</v>
      </c>
      <c r="K4" s="169">
        <f t="shared" ref="K4:N4" si="1">K5+K43-K69</f>
        <v>1841338.7374950005</v>
      </c>
      <c r="L4" s="169">
        <f t="shared" si="1"/>
        <v>2509093.33543</v>
      </c>
      <c r="M4" s="169">
        <f t="shared" si="1"/>
        <v>-557521.73730999976</v>
      </c>
      <c r="N4" s="170">
        <f t="shared" si="1"/>
        <v>1553188.2799999998</v>
      </c>
      <c r="O4" s="169">
        <f t="shared" ref="O4:R4" si="2">O5+O43-O69</f>
        <v>525550.34140000003</v>
      </c>
      <c r="P4" s="169">
        <f t="shared" si="2"/>
        <v>575073.57462000032</v>
      </c>
      <c r="Q4" s="169">
        <f t="shared" si="2"/>
        <v>1351556.5649900003</v>
      </c>
      <c r="R4" s="170">
        <f t="shared" si="2"/>
        <v>66732.959999999963</v>
      </c>
      <c r="S4" s="170">
        <f t="shared" ref="S4:U4" si="3">S5+S43-S69</f>
        <v>2076847.2</v>
      </c>
      <c r="T4" s="169">
        <f t="shared" si="3"/>
        <v>541541.3314599999</v>
      </c>
      <c r="U4" s="169">
        <f t="shared" si="3"/>
        <v>1217329.8802689998</v>
      </c>
      <c r="V4" s="169">
        <f t="shared" ref="V4:X4" si="4">V5+V43-V69</f>
        <v>3628708.0187419998</v>
      </c>
      <c r="W4" s="169">
        <f t="shared" si="4"/>
        <v>2473985.7692109998</v>
      </c>
      <c r="X4" s="208">
        <f t="shared" si="4"/>
        <v>2154702.5466510002</v>
      </c>
      <c r="Z4" s="168" t="s">
        <v>50</v>
      </c>
      <c r="AA4" s="139" t="s">
        <v>404</v>
      </c>
      <c r="AB4" s="140">
        <f>C4+D4+E4+F4</f>
        <v>5746399.8863490019</v>
      </c>
      <c r="AC4" s="140">
        <f>G4+H4+I4+J4</f>
        <v>6210737.1297051059</v>
      </c>
      <c r="AD4" s="141">
        <f>K4+L4+M4+N4</f>
        <v>5346098.6156150009</v>
      </c>
      <c r="AE4" s="141">
        <f>O4+P4+Q4+R4</f>
        <v>2518913.4410100006</v>
      </c>
      <c r="AF4" s="143">
        <f>S4+T4+U4+V4</f>
        <v>7464426.4304709993</v>
      </c>
      <c r="AH4" s="168" t="s">
        <v>50</v>
      </c>
      <c r="AI4" s="139" t="s">
        <v>404</v>
      </c>
      <c r="AJ4" s="251">
        <f>AB4/1000</f>
        <v>5746.3998863490015</v>
      </c>
      <c r="AK4" s="251">
        <f t="shared" ref="AK4:AN8" si="5">AC4/1000</f>
        <v>6210.7371297051059</v>
      </c>
      <c r="AL4" s="251">
        <f t="shared" si="5"/>
        <v>5346.0986156150011</v>
      </c>
      <c r="AM4" s="251">
        <f t="shared" si="5"/>
        <v>2518.9134410100005</v>
      </c>
      <c r="AN4" s="252">
        <f t="shared" si="5"/>
        <v>7464.4264304709995</v>
      </c>
    </row>
    <row r="5" spans="1:40" ht="18" customHeight="1" x14ac:dyDescent="0.25">
      <c r="A5" s="171" t="s">
        <v>51</v>
      </c>
      <c r="B5" s="146" t="s">
        <v>405</v>
      </c>
      <c r="C5" s="102">
        <f t="shared" ref="C5:D5" si="6">C6</f>
        <v>1427438.1668</v>
      </c>
      <c r="D5" s="102">
        <f t="shared" si="6"/>
        <v>3190179.8003199999</v>
      </c>
      <c r="E5" s="102">
        <f t="shared" ref="E5" si="7">E6</f>
        <v>2823922.0038690008</v>
      </c>
      <c r="F5" s="102">
        <f t="shared" ref="F5" si="8">F6</f>
        <v>5571906.7785600005</v>
      </c>
      <c r="G5" s="102">
        <f t="shared" ref="G5" si="9">G6</f>
        <v>2814002.1935990001</v>
      </c>
      <c r="H5" s="102">
        <f t="shared" ref="H5" si="10">H6</f>
        <v>3621845</v>
      </c>
      <c r="I5" s="102">
        <f t="shared" ref="I5" si="11">I6</f>
        <v>2517727.1155221057</v>
      </c>
      <c r="J5" s="102">
        <f t="shared" ref="J5" si="12">J6</f>
        <v>3547398.9028159999</v>
      </c>
      <c r="K5" s="102">
        <f t="shared" ref="K5" si="13">K6</f>
        <v>1452641.998835</v>
      </c>
      <c r="L5" s="102">
        <f>L6</f>
        <v>1642272.4598599998</v>
      </c>
      <c r="M5" s="102">
        <f t="shared" ref="M5:X5" si="14">M6</f>
        <v>2874141.5252149999</v>
      </c>
      <c r="N5" s="170">
        <f t="shared" si="14"/>
        <v>3850037.7199999997</v>
      </c>
      <c r="O5" s="102">
        <f t="shared" si="14"/>
        <v>844426.71895000001</v>
      </c>
      <c r="P5" s="102">
        <f>P6</f>
        <v>1715401.67029</v>
      </c>
      <c r="Q5" s="102">
        <f t="shared" si="14"/>
        <v>3690407.6672300003</v>
      </c>
      <c r="R5" s="170">
        <f t="shared" si="14"/>
        <v>4811228.91</v>
      </c>
      <c r="S5" s="170">
        <f t="shared" si="14"/>
        <v>843773.71</v>
      </c>
      <c r="T5" s="169">
        <f t="shared" si="14"/>
        <v>851630.89363999991</v>
      </c>
      <c r="U5" s="169">
        <f t="shared" si="14"/>
        <v>1697892.8156929999</v>
      </c>
      <c r="V5" s="169">
        <f t="shared" si="14"/>
        <v>5137310.3563449997</v>
      </c>
      <c r="W5" s="169">
        <f t="shared" si="14"/>
        <v>996854.59680549998</v>
      </c>
      <c r="X5" s="208">
        <f t="shared" si="14"/>
        <v>1455347.775752</v>
      </c>
      <c r="Z5" s="171" t="s">
        <v>51</v>
      </c>
      <c r="AA5" s="146" t="s">
        <v>405</v>
      </c>
      <c r="AB5" s="140">
        <f t="shared" ref="AB5:AB68" si="15">C5+D5+E5+F5</f>
        <v>13013446.749549001</v>
      </c>
      <c r="AC5" s="140">
        <f t="shared" ref="AC5:AC68" si="16">G5+H5+I5+J5</f>
        <v>12500973.211937105</v>
      </c>
      <c r="AD5" s="141">
        <f t="shared" ref="AD5:AD49" si="17">K5+L5+M5+N5</f>
        <v>9819093.7039100006</v>
      </c>
      <c r="AE5" s="141">
        <f>O5+P5+Q5+R5</f>
        <v>11061464.966469999</v>
      </c>
      <c r="AF5" s="147">
        <f t="shared" ref="AF5:AF68" si="18">S5+T5+U5+V5</f>
        <v>8530607.7756779995</v>
      </c>
      <c r="AH5" s="171" t="s">
        <v>51</v>
      </c>
      <c r="AI5" s="146" t="s">
        <v>405</v>
      </c>
      <c r="AJ5" s="243">
        <f t="shared" ref="AJ5:AJ68" si="19">AB5/1000</f>
        <v>13013.446749549001</v>
      </c>
      <c r="AK5" s="243">
        <f t="shared" si="5"/>
        <v>12500.973211937106</v>
      </c>
      <c r="AL5" s="243">
        <f t="shared" si="5"/>
        <v>9819.0937039100008</v>
      </c>
      <c r="AM5" s="243">
        <f t="shared" si="5"/>
        <v>11061.464966469999</v>
      </c>
      <c r="AN5" s="244">
        <f t="shared" si="5"/>
        <v>8530.6077756779996</v>
      </c>
    </row>
    <row r="6" spans="1:40" ht="18" customHeight="1" x14ac:dyDescent="0.25">
      <c r="A6" s="172" t="s">
        <v>52</v>
      </c>
      <c r="B6" s="173" t="s">
        <v>216</v>
      </c>
      <c r="C6" s="169">
        <f>C7-C8</f>
        <v>1427438.1668</v>
      </c>
      <c r="D6" s="169">
        <f t="shared" ref="D6:G6" si="20">D7-D8</f>
        <v>3190179.8003199999</v>
      </c>
      <c r="E6" s="169">
        <f t="shared" si="20"/>
        <v>2823922.0038690008</v>
      </c>
      <c r="F6" s="169">
        <f t="shared" si="20"/>
        <v>5571906.7785600005</v>
      </c>
      <c r="G6" s="169">
        <f t="shared" si="20"/>
        <v>2814002.1935990001</v>
      </c>
      <c r="H6" s="169">
        <f t="shared" ref="H6" si="21">H7-H8</f>
        <v>3621845</v>
      </c>
      <c r="I6" s="169">
        <f t="shared" ref="I6:L6" si="22">I7-I8</f>
        <v>2517727.1155221057</v>
      </c>
      <c r="J6" s="170">
        <f t="shared" si="22"/>
        <v>3547398.9028159999</v>
      </c>
      <c r="K6" s="169">
        <f t="shared" si="22"/>
        <v>1452641.998835</v>
      </c>
      <c r="L6" s="169">
        <f t="shared" si="22"/>
        <v>1642272.4598599998</v>
      </c>
      <c r="M6" s="169">
        <f t="shared" ref="M6:P6" si="23">M7-M8</f>
        <v>2874141.5252149999</v>
      </c>
      <c r="N6" s="170">
        <f t="shared" si="23"/>
        <v>3850037.7199999997</v>
      </c>
      <c r="O6" s="169">
        <f t="shared" si="23"/>
        <v>844426.71895000001</v>
      </c>
      <c r="P6" s="169">
        <f t="shared" si="23"/>
        <v>1715401.67029</v>
      </c>
      <c r="Q6" s="169">
        <f t="shared" ref="Q6:R6" si="24">Q7-Q8</f>
        <v>3690407.6672300003</v>
      </c>
      <c r="R6" s="170">
        <f t="shared" si="24"/>
        <v>4811228.91</v>
      </c>
      <c r="S6" s="170">
        <f t="shared" ref="S6:U6" si="25">S7-S8</f>
        <v>843773.71</v>
      </c>
      <c r="T6" s="169">
        <f t="shared" si="25"/>
        <v>851630.89363999991</v>
      </c>
      <c r="U6" s="169">
        <f t="shared" si="25"/>
        <v>1697892.8156929999</v>
      </c>
      <c r="V6" s="169">
        <f t="shared" ref="V6:X6" si="26">V7-V8</f>
        <v>5137310.3563449997</v>
      </c>
      <c r="W6" s="169">
        <f t="shared" si="26"/>
        <v>996854.59680549998</v>
      </c>
      <c r="X6" s="208">
        <f t="shared" si="26"/>
        <v>1455347.775752</v>
      </c>
      <c r="Z6" s="172" t="s">
        <v>52</v>
      </c>
      <c r="AA6" s="173" t="s">
        <v>216</v>
      </c>
      <c r="AB6" s="140">
        <f t="shared" si="15"/>
        <v>13013446.749549001</v>
      </c>
      <c r="AC6" s="140">
        <f t="shared" si="16"/>
        <v>12500973.211937105</v>
      </c>
      <c r="AD6" s="141">
        <f t="shared" si="17"/>
        <v>9819093.7039100006</v>
      </c>
      <c r="AE6" s="141">
        <f t="shared" ref="AE6:AE8" si="27">O6+P6+Q6+R6</f>
        <v>11061464.966469999</v>
      </c>
      <c r="AF6" s="147">
        <f t="shared" si="18"/>
        <v>8530607.7756779995</v>
      </c>
      <c r="AH6" s="172" t="s">
        <v>52</v>
      </c>
      <c r="AI6" s="173" t="s">
        <v>216</v>
      </c>
      <c r="AJ6" s="243">
        <f t="shared" si="19"/>
        <v>13013.446749549001</v>
      </c>
      <c r="AK6" s="243">
        <f t="shared" si="5"/>
        <v>12500.973211937106</v>
      </c>
      <c r="AL6" s="243">
        <f t="shared" si="5"/>
        <v>9819.0937039100008</v>
      </c>
      <c r="AM6" s="243">
        <f t="shared" si="5"/>
        <v>11061.464966469999</v>
      </c>
      <c r="AN6" s="244">
        <f t="shared" si="5"/>
        <v>8530.6077756779996</v>
      </c>
    </row>
    <row r="7" spans="1:40" ht="18" customHeight="1" x14ac:dyDescent="0.25">
      <c r="A7" s="172" t="s">
        <v>11</v>
      </c>
      <c r="B7" s="174" t="s">
        <v>293</v>
      </c>
      <c r="C7" s="26">
        <v>1440159.1668</v>
      </c>
      <c r="D7" s="26">
        <v>3233809.8003199999</v>
      </c>
      <c r="E7" s="26">
        <v>2826230.0328800008</v>
      </c>
      <c r="F7" s="26">
        <v>5573660.9785600007</v>
      </c>
      <c r="G7" s="26">
        <v>2814452.093599</v>
      </c>
      <c r="H7" s="26">
        <v>3625904</v>
      </c>
      <c r="I7" s="26">
        <v>2759231.98043</v>
      </c>
      <c r="J7" s="27">
        <v>3603579.9028159999</v>
      </c>
      <c r="K7" s="26">
        <v>1586173.1988349999</v>
      </c>
      <c r="L7" s="26">
        <v>1642272.4598599998</v>
      </c>
      <c r="M7" s="26">
        <v>2996320.5252149999</v>
      </c>
      <c r="N7" s="27">
        <v>3851605.7199999997</v>
      </c>
      <c r="O7" s="26">
        <v>844549.11895000003</v>
      </c>
      <c r="P7" s="26">
        <v>1718498.67029</v>
      </c>
      <c r="Q7" s="26">
        <v>3691702.7672300003</v>
      </c>
      <c r="R7" s="27">
        <v>4867804.91</v>
      </c>
      <c r="S7" s="27">
        <v>845740.23</v>
      </c>
      <c r="T7" s="26">
        <v>1678353.70364</v>
      </c>
      <c r="U7" s="26">
        <v>1699332.3156929999</v>
      </c>
      <c r="V7" s="26">
        <v>5241111.3563449997</v>
      </c>
      <c r="W7" s="26">
        <v>997482.4868055</v>
      </c>
      <c r="X7" s="28">
        <v>1556508.725752</v>
      </c>
      <c r="Z7" s="172" t="s">
        <v>11</v>
      </c>
      <c r="AA7" s="174" t="s">
        <v>293</v>
      </c>
      <c r="AB7" s="151">
        <f t="shared" si="15"/>
        <v>13073859.978560001</v>
      </c>
      <c r="AC7" s="151">
        <f t="shared" si="16"/>
        <v>12803167.976845</v>
      </c>
      <c r="AD7" s="152">
        <f t="shared" si="17"/>
        <v>10076371.90391</v>
      </c>
      <c r="AE7" s="152">
        <f t="shared" si="27"/>
        <v>11122555.466469999</v>
      </c>
      <c r="AF7" s="153">
        <f t="shared" si="18"/>
        <v>9464537.6056779996</v>
      </c>
      <c r="AH7" s="172" t="s">
        <v>11</v>
      </c>
      <c r="AI7" s="174" t="s">
        <v>293</v>
      </c>
      <c r="AJ7" s="243">
        <f t="shared" si="19"/>
        <v>13073.85997856</v>
      </c>
      <c r="AK7" s="243">
        <f t="shared" si="5"/>
        <v>12803.167976844999</v>
      </c>
      <c r="AL7" s="243">
        <f t="shared" si="5"/>
        <v>10076.37190391</v>
      </c>
      <c r="AM7" s="243">
        <f t="shared" si="5"/>
        <v>11122.555466469999</v>
      </c>
      <c r="AN7" s="244">
        <f t="shared" si="5"/>
        <v>9464.5376056779987</v>
      </c>
    </row>
    <row r="8" spans="1:40" ht="18" customHeight="1" x14ac:dyDescent="0.25">
      <c r="A8" s="172" t="s">
        <v>6</v>
      </c>
      <c r="B8" s="174" t="s">
        <v>294</v>
      </c>
      <c r="C8" s="26">
        <v>12721</v>
      </c>
      <c r="D8" s="26">
        <v>43630</v>
      </c>
      <c r="E8" s="26">
        <v>2308.0290110000001</v>
      </c>
      <c r="F8" s="26">
        <v>1754.2</v>
      </c>
      <c r="G8" s="26">
        <v>449.9</v>
      </c>
      <c r="H8" s="26">
        <v>4059</v>
      </c>
      <c r="I8" s="26">
        <v>241504.86490789446</v>
      </c>
      <c r="J8" s="27">
        <v>56181</v>
      </c>
      <c r="K8" s="26">
        <v>133531.20000000001</v>
      </c>
      <c r="L8" s="26">
        <v>0</v>
      </c>
      <c r="M8" s="26">
        <v>122179</v>
      </c>
      <c r="N8" s="27">
        <v>1568</v>
      </c>
      <c r="O8" s="26">
        <v>122.39999999999999</v>
      </c>
      <c r="P8" s="26">
        <v>3097</v>
      </c>
      <c r="Q8" s="26">
        <v>1295.0999999999999</v>
      </c>
      <c r="R8" s="27">
        <v>56576</v>
      </c>
      <c r="S8" s="27">
        <v>1966.52</v>
      </c>
      <c r="T8" s="26">
        <v>826722.81</v>
      </c>
      <c r="U8" s="26">
        <v>1439.5</v>
      </c>
      <c r="V8" s="26">
        <v>103801.00000000001</v>
      </c>
      <c r="W8" s="26">
        <v>627.89</v>
      </c>
      <c r="X8" s="28">
        <v>101160.95</v>
      </c>
      <c r="Z8" s="172" t="s">
        <v>6</v>
      </c>
      <c r="AA8" s="174" t="s">
        <v>294</v>
      </c>
      <c r="AB8" s="151">
        <f t="shared" si="15"/>
        <v>60413.229010999996</v>
      </c>
      <c r="AC8" s="151">
        <f t="shared" si="16"/>
        <v>302194.76490789442</v>
      </c>
      <c r="AD8" s="152">
        <f t="shared" si="17"/>
        <v>257278.2</v>
      </c>
      <c r="AE8" s="152">
        <f t="shared" si="27"/>
        <v>61090.5</v>
      </c>
      <c r="AF8" s="153">
        <f t="shared" si="18"/>
        <v>933929.83000000007</v>
      </c>
      <c r="AH8" s="172" t="s">
        <v>6</v>
      </c>
      <c r="AI8" s="174" t="s">
        <v>294</v>
      </c>
      <c r="AJ8" s="243">
        <f t="shared" si="19"/>
        <v>60.413229010999999</v>
      </c>
      <c r="AK8" s="243">
        <f t="shared" si="5"/>
        <v>302.19476490789441</v>
      </c>
      <c r="AL8" s="243">
        <f t="shared" si="5"/>
        <v>257.27820000000003</v>
      </c>
      <c r="AM8" s="243">
        <f t="shared" si="5"/>
        <v>61.090499999999999</v>
      </c>
      <c r="AN8" s="244">
        <f t="shared" si="5"/>
        <v>933.92983000000004</v>
      </c>
    </row>
    <row r="9" spans="1:40" ht="18" customHeight="1" x14ac:dyDescent="0.25">
      <c r="A9" s="172" t="s">
        <v>53</v>
      </c>
      <c r="B9" s="174" t="s">
        <v>329</v>
      </c>
      <c r="C9" s="26" t="s">
        <v>392</v>
      </c>
      <c r="D9" s="26" t="s">
        <v>392</v>
      </c>
      <c r="E9" s="26" t="s">
        <v>392</v>
      </c>
      <c r="F9" s="26" t="s">
        <v>392</v>
      </c>
      <c r="G9" s="26" t="s">
        <v>392</v>
      </c>
      <c r="H9" s="26" t="s">
        <v>392</v>
      </c>
      <c r="I9" s="26" t="s">
        <v>392</v>
      </c>
      <c r="J9" s="27" t="s">
        <v>392</v>
      </c>
      <c r="K9" s="26" t="s">
        <v>392</v>
      </c>
      <c r="L9" s="26" t="s">
        <v>392</v>
      </c>
      <c r="M9" s="26" t="s">
        <v>392</v>
      </c>
      <c r="N9" s="27" t="s">
        <v>392</v>
      </c>
      <c r="O9" s="26" t="s">
        <v>392</v>
      </c>
      <c r="P9" s="26" t="s">
        <v>392</v>
      </c>
      <c r="Q9" s="26" t="s">
        <v>392</v>
      </c>
      <c r="R9" s="27" t="s">
        <v>392</v>
      </c>
      <c r="S9" s="27" t="s">
        <v>392</v>
      </c>
      <c r="T9" s="26" t="s">
        <v>392</v>
      </c>
      <c r="U9" s="26" t="s">
        <v>392</v>
      </c>
      <c r="V9" s="26" t="s">
        <v>392</v>
      </c>
      <c r="W9" s="26" t="s">
        <v>392</v>
      </c>
      <c r="X9" s="28" t="s">
        <v>392</v>
      </c>
      <c r="Z9" s="172" t="s">
        <v>53</v>
      </c>
      <c r="AA9" s="174" t="s">
        <v>329</v>
      </c>
      <c r="AB9" s="107" t="s">
        <v>392</v>
      </c>
      <c r="AC9" s="107" t="s">
        <v>392</v>
      </c>
      <c r="AD9" s="108" t="s">
        <v>392</v>
      </c>
      <c r="AE9" s="108" t="s">
        <v>392</v>
      </c>
      <c r="AF9" s="109" t="s">
        <v>392</v>
      </c>
      <c r="AH9" s="172" t="s">
        <v>53</v>
      </c>
      <c r="AI9" s="174" t="s">
        <v>329</v>
      </c>
      <c r="AJ9" s="246" t="s">
        <v>392</v>
      </c>
      <c r="AK9" s="246" t="s">
        <v>392</v>
      </c>
      <c r="AL9" s="246" t="s">
        <v>392</v>
      </c>
      <c r="AM9" s="246" t="s">
        <v>392</v>
      </c>
      <c r="AN9" s="247" t="s">
        <v>392</v>
      </c>
    </row>
    <row r="10" spans="1:40" ht="18" customHeight="1" x14ac:dyDescent="0.25">
      <c r="A10" s="172" t="s">
        <v>54</v>
      </c>
      <c r="B10" s="174" t="s">
        <v>330</v>
      </c>
      <c r="C10" s="26" t="s">
        <v>392</v>
      </c>
      <c r="D10" s="26" t="s">
        <v>392</v>
      </c>
      <c r="E10" s="26" t="s">
        <v>392</v>
      </c>
      <c r="F10" s="26" t="s">
        <v>392</v>
      </c>
      <c r="G10" s="26" t="s">
        <v>392</v>
      </c>
      <c r="H10" s="26" t="s">
        <v>392</v>
      </c>
      <c r="I10" s="26" t="s">
        <v>392</v>
      </c>
      <c r="J10" s="27" t="s">
        <v>392</v>
      </c>
      <c r="K10" s="26" t="s">
        <v>392</v>
      </c>
      <c r="L10" s="26" t="s">
        <v>392</v>
      </c>
      <c r="M10" s="26" t="s">
        <v>392</v>
      </c>
      <c r="N10" s="27" t="s">
        <v>392</v>
      </c>
      <c r="O10" s="26" t="s">
        <v>392</v>
      </c>
      <c r="P10" s="26" t="s">
        <v>392</v>
      </c>
      <c r="Q10" s="26" t="s">
        <v>392</v>
      </c>
      <c r="R10" s="27" t="s">
        <v>392</v>
      </c>
      <c r="S10" s="27" t="s">
        <v>392</v>
      </c>
      <c r="T10" s="26" t="s">
        <v>392</v>
      </c>
      <c r="U10" s="26" t="s">
        <v>392</v>
      </c>
      <c r="V10" s="26" t="s">
        <v>392</v>
      </c>
      <c r="W10" s="26" t="s">
        <v>392</v>
      </c>
      <c r="X10" s="28" t="s">
        <v>392</v>
      </c>
      <c r="Z10" s="172" t="s">
        <v>54</v>
      </c>
      <c r="AA10" s="174" t="s">
        <v>330</v>
      </c>
      <c r="AB10" s="107" t="s">
        <v>392</v>
      </c>
      <c r="AC10" s="107" t="s">
        <v>392</v>
      </c>
      <c r="AD10" s="108" t="s">
        <v>392</v>
      </c>
      <c r="AE10" s="108" t="s">
        <v>392</v>
      </c>
      <c r="AF10" s="109" t="s">
        <v>392</v>
      </c>
      <c r="AH10" s="172" t="s">
        <v>54</v>
      </c>
      <c r="AI10" s="174" t="s">
        <v>330</v>
      </c>
      <c r="AJ10" s="246" t="s">
        <v>392</v>
      </c>
      <c r="AK10" s="246" t="s">
        <v>392</v>
      </c>
      <c r="AL10" s="246" t="s">
        <v>392</v>
      </c>
      <c r="AM10" s="246" t="s">
        <v>392</v>
      </c>
      <c r="AN10" s="247" t="s">
        <v>392</v>
      </c>
    </row>
    <row r="11" spans="1:40" ht="18" customHeight="1" x14ac:dyDescent="0.25">
      <c r="A11" s="172" t="s">
        <v>55</v>
      </c>
      <c r="B11" s="174" t="s">
        <v>331</v>
      </c>
      <c r="C11" s="26" t="s">
        <v>392</v>
      </c>
      <c r="D11" s="26" t="s">
        <v>392</v>
      </c>
      <c r="E11" s="26" t="s">
        <v>392</v>
      </c>
      <c r="F11" s="26" t="s">
        <v>392</v>
      </c>
      <c r="G11" s="26" t="s">
        <v>392</v>
      </c>
      <c r="H11" s="26" t="s">
        <v>392</v>
      </c>
      <c r="I11" s="26" t="s">
        <v>392</v>
      </c>
      <c r="J11" s="27" t="s">
        <v>392</v>
      </c>
      <c r="K11" s="26" t="s">
        <v>392</v>
      </c>
      <c r="L11" s="26" t="s">
        <v>392</v>
      </c>
      <c r="M11" s="26" t="s">
        <v>392</v>
      </c>
      <c r="N11" s="27" t="s">
        <v>392</v>
      </c>
      <c r="O11" s="26" t="s">
        <v>392</v>
      </c>
      <c r="P11" s="26" t="s">
        <v>392</v>
      </c>
      <c r="Q11" s="26" t="s">
        <v>392</v>
      </c>
      <c r="R11" s="27" t="s">
        <v>392</v>
      </c>
      <c r="S11" s="27" t="s">
        <v>392</v>
      </c>
      <c r="T11" s="26" t="s">
        <v>392</v>
      </c>
      <c r="U11" s="26" t="s">
        <v>392</v>
      </c>
      <c r="V11" s="26" t="s">
        <v>392</v>
      </c>
      <c r="W11" s="26" t="s">
        <v>392</v>
      </c>
      <c r="X11" s="28" t="s">
        <v>392</v>
      </c>
      <c r="Z11" s="172" t="s">
        <v>55</v>
      </c>
      <c r="AA11" s="174" t="s">
        <v>331</v>
      </c>
      <c r="AB11" s="107" t="s">
        <v>392</v>
      </c>
      <c r="AC11" s="107" t="s">
        <v>392</v>
      </c>
      <c r="AD11" s="108" t="s">
        <v>392</v>
      </c>
      <c r="AE11" s="108" t="s">
        <v>392</v>
      </c>
      <c r="AF11" s="109" t="s">
        <v>392</v>
      </c>
      <c r="AH11" s="172" t="s">
        <v>55</v>
      </c>
      <c r="AI11" s="174" t="s">
        <v>331</v>
      </c>
      <c r="AJ11" s="246" t="s">
        <v>392</v>
      </c>
      <c r="AK11" s="246" t="s">
        <v>392</v>
      </c>
      <c r="AL11" s="246" t="s">
        <v>392</v>
      </c>
      <c r="AM11" s="246" t="s">
        <v>392</v>
      </c>
      <c r="AN11" s="247" t="s">
        <v>392</v>
      </c>
    </row>
    <row r="12" spans="1:40" ht="18" customHeight="1" x14ac:dyDescent="0.25">
      <c r="A12" s="172" t="s">
        <v>56</v>
      </c>
      <c r="B12" s="174" t="s">
        <v>332</v>
      </c>
      <c r="C12" s="26" t="s">
        <v>392</v>
      </c>
      <c r="D12" s="26" t="s">
        <v>392</v>
      </c>
      <c r="E12" s="26" t="s">
        <v>392</v>
      </c>
      <c r="F12" s="26" t="s">
        <v>392</v>
      </c>
      <c r="G12" s="26" t="s">
        <v>392</v>
      </c>
      <c r="H12" s="26" t="s">
        <v>392</v>
      </c>
      <c r="I12" s="26" t="s">
        <v>392</v>
      </c>
      <c r="J12" s="27" t="s">
        <v>392</v>
      </c>
      <c r="K12" s="26" t="s">
        <v>392</v>
      </c>
      <c r="L12" s="26" t="s">
        <v>392</v>
      </c>
      <c r="M12" s="26" t="s">
        <v>392</v>
      </c>
      <c r="N12" s="27" t="s">
        <v>392</v>
      </c>
      <c r="O12" s="26" t="s">
        <v>392</v>
      </c>
      <c r="P12" s="26" t="s">
        <v>392</v>
      </c>
      <c r="Q12" s="26" t="s">
        <v>392</v>
      </c>
      <c r="R12" s="27" t="s">
        <v>392</v>
      </c>
      <c r="S12" s="27" t="s">
        <v>392</v>
      </c>
      <c r="T12" s="26" t="s">
        <v>392</v>
      </c>
      <c r="U12" s="26" t="s">
        <v>392</v>
      </c>
      <c r="V12" s="26" t="s">
        <v>392</v>
      </c>
      <c r="W12" s="26" t="s">
        <v>392</v>
      </c>
      <c r="X12" s="28" t="s">
        <v>392</v>
      </c>
      <c r="Z12" s="172" t="s">
        <v>56</v>
      </c>
      <c r="AA12" s="174" t="s">
        <v>332</v>
      </c>
      <c r="AB12" s="107" t="s">
        <v>392</v>
      </c>
      <c r="AC12" s="107" t="s">
        <v>392</v>
      </c>
      <c r="AD12" s="108" t="s">
        <v>392</v>
      </c>
      <c r="AE12" s="108" t="s">
        <v>392</v>
      </c>
      <c r="AF12" s="109" t="s">
        <v>392</v>
      </c>
      <c r="AH12" s="172" t="s">
        <v>56</v>
      </c>
      <c r="AI12" s="174" t="s">
        <v>332</v>
      </c>
      <c r="AJ12" s="246" t="s">
        <v>392</v>
      </c>
      <c r="AK12" s="246" t="s">
        <v>392</v>
      </c>
      <c r="AL12" s="246" t="s">
        <v>392</v>
      </c>
      <c r="AM12" s="246" t="s">
        <v>392</v>
      </c>
      <c r="AN12" s="247" t="s">
        <v>392</v>
      </c>
    </row>
    <row r="13" spans="1:40" ht="18" customHeight="1" x14ac:dyDescent="0.25">
      <c r="A13" s="172" t="s">
        <v>57</v>
      </c>
      <c r="B13" s="174" t="s">
        <v>333</v>
      </c>
      <c r="C13" s="26" t="s">
        <v>392</v>
      </c>
      <c r="D13" s="26" t="s">
        <v>392</v>
      </c>
      <c r="E13" s="26" t="s">
        <v>392</v>
      </c>
      <c r="F13" s="26" t="s">
        <v>392</v>
      </c>
      <c r="G13" s="26" t="s">
        <v>392</v>
      </c>
      <c r="H13" s="26" t="s">
        <v>392</v>
      </c>
      <c r="I13" s="26" t="s">
        <v>392</v>
      </c>
      <c r="J13" s="27" t="s">
        <v>392</v>
      </c>
      <c r="K13" s="26" t="s">
        <v>392</v>
      </c>
      <c r="L13" s="26" t="s">
        <v>392</v>
      </c>
      <c r="M13" s="26" t="s">
        <v>392</v>
      </c>
      <c r="N13" s="27" t="s">
        <v>392</v>
      </c>
      <c r="O13" s="26" t="s">
        <v>392</v>
      </c>
      <c r="P13" s="26" t="s">
        <v>392</v>
      </c>
      <c r="Q13" s="26" t="s">
        <v>392</v>
      </c>
      <c r="R13" s="27" t="s">
        <v>392</v>
      </c>
      <c r="S13" s="27" t="s">
        <v>392</v>
      </c>
      <c r="T13" s="26" t="s">
        <v>392</v>
      </c>
      <c r="U13" s="26" t="s">
        <v>392</v>
      </c>
      <c r="V13" s="26" t="s">
        <v>392</v>
      </c>
      <c r="W13" s="26" t="s">
        <v>392</v>
      </c>
      <c r="X13" s="28" t="s">
        <v>392</v>
      </c>
      <c r="Z13" s="172" t="s">
        <v>57</v>
      </c>
      <c r="AA13" s="174" t="s">
        <v>333</v>
      </c>
      <c r="AB13" s="107" t="s">
        <v>392</v>
      </c>
      <c r="AC13" s="107" t="s">
        <v>392</v>
      </c>
      <c r="AD13" s="108" t="s">
        <v>392</v>
      </c>
      <c r="AE13" s="108" t="s">
        <v>392</v>
      </c>
      <c r="AF13" s="109" t="s">
        <v>392</v>
      </c>
      <c r="AH13" s="172" t="s">
        <v>57</v>
      </c>
      <c r="AI13" s="174" t="s">
        <v>333</v>
      </c>
      <c r="AJ13" s="246" t="s">
        <v>392</v>
      </c>
      <c r="AK13" s="246" t="s">
        <v>392</v>
      </c>
      <c r="AL13" s="246" t="s">
        <v>392</v>
      </c>
      <c r="AM13" s="246" t="s">
        <v>392</v>
      </c>
      <c r="AN13" s="247" t="s">
        <v>392</v>
      </c>
    </row>
    <row r="14" spans="1:40" ht="18" customHeight="1" x14ac:dyDescent="0.25">
      <c r="A14" s="172" t="s">
        <v>58</v>
      </c>
      <c r="B14" s="174" t="s">
        <v>334</v>
      </c>
      <c r="C14" s="26" t="s">
        <v>392</v>
      </c>
      <c r="D14" s="26" t="s">
        <v>392</v>
      </c>
      <c r="E14" s="26" t="s">
        <v>392</v>
      </c>
      <c r="F14" s="26" t="s">
        <v>392</v>
      </c>
      <c r="G14" s="26" t="s">
        <v>392</v>
      </c>
      <c r="H14" s="26" t="s">
        <v>392</v>
      </c>
      <c r="I14" s="26" t="s">
        <v>392</v>
      </c>
      <c r="J14" s="27" t="s">
        <v>392</v>
      </c>
      <c r="K14" s="26" t="s">
        <v>392</v>
      </c>
      <c r="L14" s="26" t="s">
        <v>392</v>
      </c>
      <c r="M14" s="26" t="s">
        <v>392</v>
      </c>
      <c r="N14" s="27" t="s">
        <v>392</v>
      </c>
      <c r="O14" s="26" t="s">
        <v>392</v>
      </c>
      <c r="P14" s="26" t="s">
        <v>392</v>
      </c>
      <c r="Q14" s="26" t="s">
        <v>392</v>
      </c>
      <c r="R14" s="27" t="s">
        <v>392</v>
      </c>
      <c r="S14" s="27" t="s">
        <v>392</v>
      </c>
      <c r="T14" s="26" t="s">
        <v>392</v>
      </c>
      <c r="U14" s="26" t="s">
        <v>392</v>
      </c>
      <c r="V14" s="26" t="s">
        <v>392</v>
      </c>
      <c r="W14" s="26" t="s">
        <v>392</v>
      </c>
      <c r="X14" s="28" t="s">
        <v>392</v>
      </c>
      <c r="Z14" s="172" t="s">
        <v>58</v>
      </c>
      <c r="AA14" s="174" t="s">
        <v>334</v>
      </c>
      <c r="AB14" s="107" t="s">
        <v>392</v>
      </c>
      <c r="AC14" s="107" t="s">
        <v>392</v>
      </c>
      <c r="AD14" s="108" t="s">
        <v>392</v>
      </c>
      <c r="AE14" s="108" t="s">
        <v>392</v>
      </c>
      <c r="AF14" s="109" t="s">
        <v>392</v>
      </c>
      <c r="AH14" s="172" t="s">
        <v>58</v>
      </c>
      <c r="AI14" s="174" t="s">
        <v>334</v>
      </c>
      <c r="AJ14" s="246" t="s">
        <v>392</v>
      </c>
      <c r="AK14" s="246" t="s">
        <v>392</v>
      </c>
      <c r="AL14" s="246" t="s">
        <v>392</v>
      </c>
      <c r="AM14" s="246" t="s">
        <v>392</v>
      </c>
      <c r="AN14" s="247" t="s">
        <v>392</v>
      </c>
    </row>
    <row r="15" spans="1:40" ht="18" customHeight="1" x14ac:dyDescent="0.25">
      <c r="A15" s="172" t="s">
        <v>59</v>
      </c>
      <c r="B15" s="174" t="s">
        <v>335</v>
      </c>
      <c r="C15" s="26" t="s">
        <v>392</v>
      </c>
      <c r="D15" s="26" t="s">
        <v>392</v>
      </c>
      <c r="E15" s="26" t="s">
        <v>392</v>
      </c>
      <c r="F15" s="26" t="s">
        <v>392</v>
      </c>
      <c r="G15" s="26" t="s">
        <v>392</v>
      </c>
      <c r="H15" s="26" t="s">
        <v>392</v>
      </c>
      <c r="I15" s="26" t="s">
        <v>392</v>
      </c>
      <c r="J15" s="27" t="s">
        <v>392</v>
      </c>
      <c r="K15" s="26" t="s">
        <v>392</v>
      </c>
      <c r="L15" s="26" t="s">
        <v>392</v>
      </c>
      <c r="M15" s="26" t="s">
        <v>392</v>
      </c>
      <c r="N15" s="27" t="s">
        <v>392</v>
      </c>
      <c r="O15" s="26" t="s">
        <v>392</v>
      </c>
      <c r="P15" s="26" t="s">
        <v>392</v>
      </c>
      <c r="Q15" s="26" t="s">
        <v>392</v>
      </c>
      <c r="R15" s="27" t="s">
        <v>392</v>
      </c>
      <c r="S15" s="27" t="s">
        <v>392</v>
      </c>
      <c r="T15" s="26" t="s">
        <v>392</v>
      </c>
      <c r="U15" s="26" t="s">
        <v>392</v>
      </c>
      <c r="V15" s="26" t="s">
        <v>392</v>
      </c>
      <c r="W15" s="26" t="s">
        <v>392</v>
      </c>
      <c r="X15" s="28" t="s">
        <v>392</v>
      </c>
      <c r="Z15" s="172" t="s">
        <v>59</v>
      </c>
      <c r="AA15" s="174" t="s">
        <v>335</v>
      </c>
      <c r="AB15" s="107" t="s">
        <v>392</v>
      </c>
      <c r="AC15" s="107" t="s">
        <v>392</v>
      </c>
      <c r="AD15" s="108" t="s">
        <v>392</v>
      </c>
      <c r="AE15" s="108" t="s">
        <v>392</v>
      </c>
      <c r="AF15" s="109" t="s">
        <v>392</v>
      </c>
      <c r="AH15" s="172" t="s">
        <v>59</v>
      </c>
      <c r="AI15" s="174" t="s">
        <v>335</v>
      </c>
      <c r="AJ15" s="246" t="s">
        <v>392</v>
      </c>
      <c r="AK15" s="246" t="s">
        <v>392</v>
      </c>
      <c r="AL15" s="246" t="s">
        <v>392</v>
      </c>
      <c r="AM15" s="246" t="s">
        <v>392</v>
      </c>
      <c r="AN15" s="247" t="s">
        <v>392</v>
      </c>
    </row>
    <row r="16" spans="1:40" ht="18" customHeight="1" x14ac:dyDescent="0.25">
      <c r="A16" s="172" t="s">
        <v>60</v>
      </c>
      <c r="B16" s="174" t="s">
        <v>336</v>
      </c>
      <c r="C16" s="26" t="s">
        <v>392</v>
      </c>
      <c r="D16" s="26" t="s">
        <v>392</v>
      </c>
      <c r="E16" s="26" t="s">
        <v>392</v>
      </c>
      <c r="F16" s="26" t="s">
        <v>392</v>
      </c>
      <c r="G16" s="26" t="s">
        <v>392</v>
      </c>
      <c r="H16" s="26" t="s">
        <v>392</v>
      </c>
      <c r="I16" s="26" t="s">
        <v>392</v>
      </c>
      <c r="J16" s="27" t="s">
        <v>392</v>
      </c>
      <c r="K16" s="26" t="s">
        <v>392</v>
      </c>
      <c r="L16" s="26" t="s">
        <v>392</v>
      </c>
      <c r="M16" s="26" t="s">
        <v>392</v>
      </c>
      <c r="N16" s="27" t="s">
        <v>392</v>
      </c>
      <c r="O16" s="26" t="s">
        <v>392</v>
      </c>
      <c r="P16" s="26" t="s">
        <v>392</v>
      </c>
      <c r="Q16" s="26" t="s">
        <v>392</v>
      </c>
      <c r="R16" s="27" t="s">
        <v>392</v>
      </c>
      <c r="S16" s="27" t="s">
        <v>392</v>
      </c>
      <c r="T16" s="26" t="s">
        <v>392</v>
      </c>
      <c r="U16" s="26" t="s">
        <v>392</v>
      </c>
      <c r="V16" s="26" t="s">
        <v>392</v>
      </c>
      <c r="W16" s="26" t="s">
        <v>392</v>
      </c>
      <c r="X16" s="28" t="s">
        <v>392</v>
      </c>
      <c r="Z16" s="172" t="s">
        <v>60</v>
      </c>
      <c r="AA16" s="174" t="s">
        <v>336</v>
      </c>
      <c r="AB16" s="107" t="s">
        <v>392</v>
      </c>
      <c r="AC16" s="107" t="s">
        <v>392</v>
      </c>
      <c r="AD16" s="108" t="s">
        <v>392</v>
      </c>
      <c r="AE16" s="108" t="s">
        <v>392</v>
      </c>
      <c r="AF16" s="109" t="s">
        <v>392</v>
      </c>
      <c r="AH16" s="172" t="s">
        <v>60</v>
      </c>
      <c r="AI16" s="174" t="s">
        <v>336</v>
      </c>
      <c r="AJ16" s="246" t="s">
        <v>392</v>
      </c>
      <c r="AK16" s="246" t="s">
        <v>392</v>
      </c>
      <c r="AL16" s="246" t="s">
        <v>392</v>
      </c>
      <c r="AM16" s="246" t="s">
        <v>392</v>
      </c>
      <c r="AN16" s="247" t="s">
        <v>392</v>
      </c>
    </row>
    <row r="17" spans="1:40" ht="18" customHeight="1" x14ac:dyDescent="0.25">
      <c r="A17" s="172" t="s">
        <v>61</v>
      </c>
      <c r="B17" s="174" t="s">
        <v>337</v>
      </c>
      <c r="C17" s="26" t="s">
        <v>392</v>
      </c>
      <c r="D17" s="26" t="s">
        <v>392</v>
      </c>
      <c r="E17" s="26" t="s">
        <v>392</v>
      </c>
      <c r="F17" s="26" t="s">
        <v>392</v>
      </c>
      <c r="G17" s="26" t="s">
        <v>392</v>
      </c>
      <c r="H17" s="26" t="s">
        <v>392</v>
      </c>
      <c r="I17" s="26" t="s">
        <v>392</v>
      </c>
      <c r="J17" s="27" t="s">
        <v>392</v>
      </c>
      <c r="K17" s="26" t="s">
        <v>392</v>
      </c>
      <c r="L17" s="26" t="s">
        <v>392</v>
      </c>
      <c r="M17" s="26" t="s">
        <v>392</v>
      </c>
      <c r="N17" s="27" t="s">
        <v>392</v>
      </c>
      <c r="O17" s="26" t="s">
        <v>392</v>
      </c>
      <c r="P17" s="26" t="s">
        <v>392</v>
      </c>
      <c r="Q17" s="26" t="s">
        <v>392</v>
      </c>
      <c r="R17" s="27" t="s">
        <v>392</v>
      </c>
      <c r="S17" s="27" t="s">
        <v>392</v>
      </c>
      <c r="T17" s="26" t="s">
        <v>392</v>
      </c>
      <c r="U17" s="26" t="s">
        <v>392</v>
      </c>
      <c r="V17" s="26" t="s">
        <v>392</v>
      </c>
      <c r="W17" s="26" t="s">
        <v>392</v>
      </c>
      <c r="X17" s="28" t="s">
        <v>392</v>
      </c>
      <c r="Z17" s="172" t="s">
        <v>61</v>
      </c>
      <c r="AA17" s="174" t="s">
        <v>337</v>
      </c>
      <c r="AB17" s="107" t="s">
        <v>392</v>
      </c>
      <c r="AC17" s="107" t="s">
        <v>392</v>
      </c>
      <c r="AD17" s="108" t="s">
        <v>392</v>
      </c>
      <c r="AE17" s="108" t="s">
        <v>392</v>
      </c>
      <c r="AF17" s="109" t="s">
        <v>392</v>
      </c>
      <c r="AH17" s="172" t="s">
        <v>61</v>
      </c>
      <c r="AI17" s="174" t="s">
        <v>337</v>
      </c>
      <c r="AJ17" s="246" t="s">
        <v>392</v>
      </c>
      <c r="AK17" s="246" t="s">
        <v>392</v>
      </c>
      <c r="AL17" s="246" t="s">
        <v>392</v>
      </c>
      <c r="AM17" s="246" t="s">
        <v>392</v>
      </c>
      <c r="AN17" s="247" t="s">
        <v>392</v>
      </c>
    </row>
    <row r="18" spans="1:40" ht="18" customHeight="1" x14ac:dyDescent="0.25">
      <c r="A18" s="172" t="s">
        <v>62</v>
      </c>
      <c r="B18" s="174" t="s">
        <v>338</v>
      </c>
      <c r="C18" s="26" t="s">
        <v>392</v>
      </c>
      <c r="D18" s="26" t="s">
        <v>392</v>
      </c>
      <c r="E18" s="26" t="s">
        <v>392</v>
      </c>
      <c r="F18" s="26" t="s">
        <v>392</v>
      </c>
      <c r="G18" s="26" t="s">
        <v>392</v>
      </c>
      <c r="H18" s="26" t="s">
        <v>392</v>
      </c>
      <c r="I18" s="26" t="s">
        <v>392</v>
      </c>
      <c r="J18" s="27" t="s">
        <v>392</v>
      </c>
      <c r="K18" s="26" t="s">
        <v>392</v>
      </c>
      <c r="L18" s="26" t="s">
        <v>392</v>
      </c>
      <c r="M18" s="26" t="s">
        <v>392</v>
      </c>
      <c r="N18" s="27" t="s">
        <v>392</v>
      </c>
      <c r="O18" s="26" t="s">
        <v>392</v>
      </c>
      <c r="P18" s="26" t="s">
        <v>392</v>
      </c>
      <c r="Q18" s="26" t="s">
        <v>392</v>
      </c>
      <c r="R18" s="27" t="s">
        <v>392</v>
      </c>
      <c r="S18" s="27" t="s">
        <v>392</v>
      </c>
      <c r="T18" s="26" t="s">
        <v>392</v>
      </c>
      <c r="U18" s="26" t="s">
        <v>392</v>
      </c>
      <c r="V18" s="26" t="s">
        <v>392</v>
      </c>
      <c r="W18" s="26" t="s">
        <v>392</v>
      </c>
      <c r="X18" s="28" t="s">
        <v>392</v>
      </c>
      <c r="Z18" s="172" t="s">
        <v>62</v>
      </c>
      <c r="AA18" s="174" t="s">
        <v>338</v>
      </c>
      <c r="AB18" s="107" t="s">
        <v>392</v>
      </c>
      <c r="AC18" s="107" t="s">
        <v>392</v>
      </c>
      <c r="AD18" s="108" t="s">
        <v>392</v>
      </c>
      <c r="AE18" s="108" t="s">
        <v>392</v>
      </c>
      <c r="AF18" s="109" t="s">
        <v>392</v>
      </c>
      <c r="AH18" s="172" t="s">
        <v>62</v>
      </c>
      <c r="AI18" s="174" t="s">
        <v>338</v>
      </c>
      <c r="AJ18" s="246" t="s">
        <v>392</v>
      </c>
      <c r="AK18" s="246" t="s">
        <v>392</v>
      </c>
      <c r="AL18" s="246" t="s">
        <v>392</v>
      </c>
      <c r="AM18" s="246" t="s">
        <v>392</v>
      </c>
      <c r="AN18" s="247" t="s">
        <v>392</v>
      </c>
    </row>
    <row r="19" spans="1:40" ht="18" customHeight="1" x14ac:dyDescent="0.25">
      <c r="A19" s="172" t="s">
        <v>63</v>
      </c>
      <c r="B19" s="174" t="s">
        <v>342</v>
      </c>
      <c r="C19" s="26" t="s">
        <v>392</v>
      </c>
      <c r="D19" s="26" t="s">
        <v>392</v>
      </c>
      <c r="E19" s="26" t="s">
        <v>392</v>
      </c>
      <c r="F19" s="26" t="s">
        <v>392</v>
      </c>
      <c r="G19" s="26" t="s">
        <v>392</v>
      </c>
      <c r="H19" s="26" t="s">
        <v>392</v>
      </c>
      <c r="I19" s="26" t="s">
        <v>392</v>
      </c>
      <c r="J19" s="27" t="s">
        <v>392</v>
      </c>
      <c r="K19" s="26" t="s">
        <v>392</v>
      </c>
      <c r="L19" s="26" t="s">
        <v>392</v>
      </c>
      <c r="M19" s="26" t="s">
        <v>392</v>
      </c>
      <c r="N19" s="27" t="s">
        <v>392</v>
      </c>
      <c r="O19" s="26" t="s">
        <v>392</v>
      </c>
      <c r="P19" s="26" t="s">
        <v>392</v>
      </c>
      <c r="Q19" s="26" t="s">
        <v>392</v>
      </c>
      <c r="R19" s="27" t="s">
        <v>392</v>
      </c>
      <c r="S19" s="27" t="s">
        <v>392</v>
      </c>
      <c r="T19" s="26" t="s">
        <v>392</v>
      </c>
      <c r="U19" s="26" t="s">
        <v>392</v>
      </c>
      <c r="V19" s="26" t="s">
        <v>392</v>
      </c>
      <c r="W19" s="26" t="s">
        <v>392</v>
      </c>
      <c r="X19" s="28" t="s">
        <v>392</v>
      </c>
      <c r="Z19" s="172" t="s">
        <v>63</v>
      </c>
      <c r="AA19" s="174" t="s">
        <v>342</v>
      </c>
      <c r="AB19" s="107" t="s">
        <v>392</v>
      </c>
      <c r="AC19" s="107" t="s">
        <v>392</v>
      </c>
      <c r="AD19" s="108" t="s">
        <v>392</v>
      </c>
      <c r="AE19" s="108" t="s">
        <v>392</v>
      </c>
      <c r="AF19" s="109" t="s">
        <v>392</v>
      </c>
      <c r="AH19" s="172" t="s">
        <v>63</v>
      </c>
      <c r="AI19" s="174" t="s">
        <v>342</v>
      </c>
      <c r="AJ19" s="246" t="s">
        <v>392</v>
      </c>
      <c r="AK19" s="246" t="s">
        <v>392</v>
      </c>
      <c r="AL19" s="246" t="s">
        <v>392</v>
      </c>
      <c r="AM19" s="246" t="s">
        <v>392</v>
      </c>
      <c r="AN19" s="247" t="s">
        <v>392</v>
      </c>
    </row>
    <row r="20" spans="1:40" ht="18" customHeight="1" x14ac:dyDescent="0.25">
      <c r="A20" s="172" t="s">
        <v>64</v>
      </c>
      <c r="B20" s="174" t="s">
        <v>339</v>
      </c>
      <c r="C20" s="26" t="s">
        <v>392</v>
      </c>
      <c r="D20" s="26" t="s">
        <v>392</v>
      </c>
      <c r="E20" s="26" t="s">
        <v>392</v>
      </c>
      <c r="F20" s="26" t="s">
        <v>392</v>
      </c>
      <c r="G20" s="26" t="s">
        <v>392</v>
      </c>
      <c r="H20" s="26" t="s">
        <v>392</v>
      </c>
      <c r="I20" s="26" t="s">
        <v>392</v>
      </c>
      <c r="J20" s="27" t="s">
        <v>392</v>
      </c>
      <c r="K20" s="26" t="s">
        <v>392</v>
      </c>
      <c r="L20" s="26" t="s">
        <v>392</v>
      </c>
      <c r="M20" s="26" t="s">
        <v>392</v>
      </c>
      <c r="N20" s="27" t="s">
        <v>392</v>
      </c>
      <c r="O20" s="26" t="s">
        <v>392</v>
      </c>
      <c r="P20" s="26" t="s">
        <v>392</v>
      </c>
      <c r="Q20" s="26" t="s">
        <v>392</v>
      </c>
      <c r="R20" s="27" t="s">
        <v>392</v>
      </c>
      <c r="S20" s="27" t="s">
        <v>392</v>
      </c>
      <c r="T20" s="26" t="s">
        <v>392</v>
      </c>
      <c r="U20" s="26" t="s">
        <v>392</v>
      </c>
      <c r="V20" s="26" t="s">
        <v>392</v>
      </c>
      <c r="W20" s="26" t="s">
        <v>392</v>
      </c>
      <c r="X20" s="28" t="s">
        <v>392</v>
      </c>
      <c r="Z20" s="172" t="s">
        <v>64</v>
      </c>
      <c r="AA20" s="174" t="s">
        <v>339</v>
      </c>
      <c r="AB20" s="107" t="s">
        <v>392</v>
      </c>
      <c r="AC20" s="107" t="s">
        <v>392</v>
      </c>
      <c r="AD20" s="108" t="s">
        <v>392</v>
      </c>
      <c r="AE20" s="108" t="s">
        <v>392</v>
      </c>
      <c r="AF20" s="109" t="s">
        <v>392</v>
      </c>
      <c r="AH20" s="172" t="s">
        <v>64</v>
      </c>
      <c r="AI20" s="174" t="s">
        <v>339</v>
      </c>
      <c r="AJ20" s="246" t="s">
        <v>392</v>
      </c>
      <c r="AK20" s="246" t="s">
        <v>392</v>
      </c>
      <c r="AL20" s="246" t="s">
        <v>392</v>
      </c>
      <c r="AM20" s="246" t="s">
        <v>392</v>
      </c>
      <c r="AN20" s="247" t="s">
        <v>392</v>
      </c>
    </row>
    <row r="21" spans="1:40" ht="18" customHeight="1" x14ac:dyDescent="0.25">
      <c r="A21" s="172" t="s">
        <v>65</v>
      </c>
      <c r="B21" s="174" t="s">
        <v>340</v>
      </c>
      <c r="C21" s="26" t="s">
        <v>392</v>
      </c>
      <c r="D21" s="26" t="s">
        <v>392</v>
      </c>
      <c r="E21" s="26" t="s">
        <v>392</v>
      </c>
      <c r="F21" s="26" t="s">
        <v>392</v>
      </c>
      <c r="G21" s="26" t="s">
        <v>392</v>
      </c>
      <c r="H21" s="26" t="s">
        <v>392</v>
      </c>
      <c r="I21" s="26" t="s">
        <v>392</v>
      </c>
      <c r="J21" s="27" t="s">
        <v>392</v>
      </c>
      <c r="K21" s="26" t="s">
        <v>392</v>
      </c>
      <c r="L21" s="26" t="s">
        <v>392</v>
      </c>
      <c r="M21" s="26" t="s">
        <v>392</v>
      </c>
      <c r="N21" s="27" t="s">
        <v>392</v>
      </c>
      <c r="O21" s="26" t="s">
        <v>392</v>
      </c>
      <c r="P21" s="26" t="s">
        <v>392</v>
      </c>
      <c r="Q21" s="26" t="s">
        <v>392</v>
      </c>
      <c r="R21" s="27" t="s">
        <v>392</v>
      </c>
      <c r="S21" s="27" t="s">
        <v>392</v>
      </c>
      <c r="T21" s="26" t="s">
        <v>392</v>
      </c>
      <c r="U21" s="26" t="s">
        <v>392</v>
      </c>
      <c r="V21" s="26" t="s">
        <v>392</v>
      </c>
      <c r="W21" s="26" t="s">
        <v>392</v>
      </c>
      <c r="X21" s="28" t="s">
        <v>392</v>
      </c>
      <c r="Z21" s="172" t="s">
        <v>65</v>
      </c>
      <c r="AA21" s="174" t="s">
        <v>340</v>
      </c>
      <c r="AB21" s="107" t="s">
        <v>392</v>
      </c>
      <c r="AC21" s="107" t="s">
        <v>392</v>
      </c>
      <c r="AD21" s="108" t="s">
        <v>392</v>
      </c>
      <c r="AE21" s="108" t="s">
        <v>392</v>
      </c>
      <c r="AF21" s="109" t="s">
        <v>392</v>
      </c>
      <c r="AH21" s="172" t="s">
        <v>65</v>
      </c>
      <c r="AI21" s="174" t="s">
        <v>340</v>
      </c>
      <c r="AJ21" s="246" t="s">
        <v>392</v>
      </c>
      <c r="AK21" s="246" t="s">
        <v>392</v>
      </c>
      <c r="AL21" s="246" t="s">
        <v>392</v>
      </c>
      <c r="AM21" s="246" t="s">
        <v>392</v>
      </c>
      <c r="AN21" s="247" t="s">
        <v>392</v>
      </c>
    </row>
    <row r="22" spans="1:40" ht="18" customHeight="1" x14ac:dyDescent="0.25">
      <c r="A22" s="172" t="s">
        <v>66</v>
      </c>
      <c r="B22" s="173" t="s">
        <v>341</v>
      </c>
      <c r="C22" s="26" t="s">
        <v>392</v>
      </c>
      <c r="D22" s="26" t="s">
        <v>392</v>
      </c>
      <c r="E22" s="26" t="s">
        <v>392</v>
      </c>
      <c r="F22" s="26" t="s">
        <v>392</v>
      </c>
      <c r="G22" s="26" t="s">
        <v>392</v>
      </c>
      <c r="H22" s="26" t="s">
        <v>392</v>
      </c>
      <c r="I22" s="26" t="s">
        <v>392</v>
      </c>
      <c r="J22" s="27" t="s">
        <v>392</v>
      </c>
      <c r="K22" s="26" t="s">
        <v>392</v>
      </c>
      <c r="L22" s="26" t="s">
        <v>392</v>
      </c>
      <c r="M22" s="26" t="s">
        <v>392</v>
      </c>
      <c r="N22" s="27" t="s">
        <v>392</v>
      </c>
      <c r="O22" s="26" t="s">
        <v>392</v>
      </c>
      <c r="P22" s="26" t="s">
        <v>392</v>
      </c>
      <c r="Q22" s="26" t="s">
        <v>392</v>
      </c>
      <c r="R22" s="27" t="s">
        <v>392</v>
      </c>
      <c r="S22" s="27" t="s">
        <v>392</v>
      </c>
      <c r="T22" s="26" t="s">
        <v>392</v>
      </c>
      <c r="U22" s="26" t="s">
        <v>392</v>
      </c>
      <c r="V22" s="26" t="s">
        <v>392</v>
      </c>
      <c r="W22" s="26" t="s">
        <v>392</v>
      </c>
      <c r="X22" s="28" t="s">
        <v>392</v>
      </c>
      <c r="Z22" s="172" t="s">
        <v>66</v>
      </c>
      <c r="AA22" s="173" t="s">
        <v>341</v>
      </c>
      <c r="AB22" s="107" t="s">
        <v>392</v>
      </c>
      <c r="AC22" s="107" t="s">
        <v>392</v>
      </c>
      <c r="AD22" s="108" t="s">
        <v>392</v>
      </c>
      <c r="AE22" s="108" t="s">
        <v>392</v>
      </c>
      <c r="AF22" s="109" t="s">
        <v>392</v>
      </c>
      <c r="AH22" s="172" t="s">
        <v>66</v>
      </c>
      <c r="AI22" s="173" t="s">
        <v>341</v>
      </c>
      <c r="AJ22" s="246" t="s">
        <v>392</v>
      </c>
      <c r="AK22" s="246" t="s">
        <v>392</v>
      </c>
      <c r="AL22" s="246" t="s">
        <v>392</v>
      </c>
      <c r="AM22" s="246" t="s">
        <v>392</v>
      </c>
      <c r="AN22" s="247" t="s">
        <v>392</v>
      </c>
    </row>
    <row r="23" spans="1:40" ht="18" customHeight="1" x14ac:dyDescent="0.25">
      <c r="A23" s="172" t="s">
        <v>67</v>
      </c>
      <c r="B23" s="174" t="s">
        <v>68</v>
      </c>
      <c r="C23" s="26" t="s">
        <v>392</v>
      </c>
      <c r="D23" s="26" t="s">
        <v>392</v>
      </c>
      <c r="E23" s="26" t="s">
        <v>392</v>
      </c>
      <c r="F23" s="26" t="s">
        <v>392</v>
      </c>
      <c r="G23" s="26" t="s">
        <v>392</v>
      </c>
      <c r="H23" s="26" t="s">
        <v>392</v>
      </c>
      <c r="I23" s="26" t="s">
        <v>392</v>
      </c>
      <c r="J23" s="27" t="s">
        <v>392</v>
      </c>
      <c r="K23" s="26" t="s">
        <v>392</v>
      </c>
      <c r="L23" s="26" t="s">
        <v>392</v>
      </c>
      <c r="M23" s="26" t="s">
        <v>392</v>
      </c>
      <c r="N23" s="27" t="s">
        <v>392</v>
      </c>
      <c r="O23" s="26" t="s">
        <v>392</v>
      </c>
      <c r="P23" s="26" t="s">
        <v>392</v>
      </c>
      <c r="Q23" s="26" t="s">
        <v>392</v>
      </c>
      <c r="R23" s="27" t="s">
        <v>392</v>
      </c>
      <c r="S23" s="27" t="s">
        <v>392</v>
      </c>
      <c r="T23" s="26" t="s">
        <v>392</v>
      </c>
      <c r="U23" s="26" t="s">
        <v>392</v>
      </c>
      <c r="V23" s="26" t="s">
        <v>392</v>
      </c>
      <c r="W23" s="26" t="s">
        <v>392</v>
      </c>
      <c r="X23" s="28" t="s">
        <v>392</v>
      </c>
      <c r="Z23" s="172" t="s">
        <v>67</v>
      </c>
      <c r="AA23" s="174" t="s">
        <v>68</v>
      </c>
      <c r="AB23" s="107" t="s">
        <v>392</v>
      </c>
      <c r="AC23" s="107" t="s">
        <v>392</v>
      </c>
      <c r="AD23" s="108" t="s">
        <v>392</v>
      </c>
      <c r="AE23" s="108" t="s">
        <v>392</v>
      </c>
      <c r="AF23" s="109" t="s">
        <v>392</v>
      </c>
      <c r="AH23" s="172" t="s">
        <v>67</v>
      </c>
      <c r="AI23" s="174" t="s">
        <v>68</v>
      </c>
      <c r="AJ23" s="246" t="s">
        <v>392</v>
      </c>
      <c r="AK23" s="246" t="s">
        <v>392</v>
      </c>
      <c r="AL23" s="246" t="s">
        <v>392</v>
      </c>
      <c r="AM23" s="246" t="s">
        <v>392</v>
      </c>
      <c r="AN23" s="247" t="s">
        <v>392</v>
      </c>
    </row>
    <row r="24" spans="1:40" ht="18" customHeight="1" x14ac:dyDescent="0.25">
      <c r="A24" s="172" t="s">
        <v>69</v>
      </c>
      <c r="B24" s="174" t="s">
        <v>70</v>
      </c>
      <c r="C24" s="26" t="s">
        <v>392</v>
      </c>
      <c r="D24" s="26" t="s">
        <v>392</v>
      </c>
      <c r="E24" s="26" t="s">
        <v>392</v>
      </c>
      <c r="F24" s="26" t="s">
        <v>392</v>
      </c>
      <c r="G24" s="26" t="s">
        <v>392</v>
      </c>
      <c r="H24" s="26" t="s">
        <v>392</v>
      </c>
      <c r="I24" s="26" t="s">
        <v>392</v>
      </c>
      <c r="J24" s="27" t="s">
        <v>392</v>
      </c>
      <c r="K24" s="26" t="s">
        <v>392</v>
      </c>
      <c r="L24" s="26" t="s">
        <v>392</v>
      </c>
      <c r="M24" s="26" t="s">
        <v>392</v>
      </c>
      <c r="N24" s="27" t="s">
        <v>392</v>
      </c>
      <c r="O24" s="26" t="s">
        <v>392</v>
      </c>
      <c r="P24" s="26" t="s">
        <v>392</v>
      </c>
      <c r="Q24" s="26" t="s">
        <v>392</v>
      </c>
      <c r="R24" s="27" t="s">
        <v>392</v>
      </c>
      <c r="S24" s="27" t="s">
        <v>392</v>
      </c>
      <c r="T24" s="26" t="s">
        <v>392</v>
      </c>
      <c r="U24" s="26" t="s">
        <v>392</v>
      </c>
      <c r="V24" s="26" t="s">
        <v>392</v>
      </c>
      <c r="W24" s="26" t="s">
        <v>392</v>
      </c>
      <c r="X24" s="28" t="s">
        <v>392</v>
      </c>
      <c r="Z24" s="172" t="s">
        <v>69</v>
      </c>
      <c r="AA24" s="174" t="s">
        <v>70</v>
      </c>
      <c r="AB24" s="107" t="s">
        <v>392</v>
      </c>
      <c r="AC24" s="107" t="s">
        <v>392</v>
      </c>
      <c r="AD24" s="108" t="s">
        <v>392</v>
      </c>
      <c r="AE24" s="108" t="s">
        <v>392</v>
      </c>
      <c r="AF24" s="109" t="s">
        <v>392</v>
      </c>
      <c r="AH24" s="172" t="s">
        <v>69</v>
      </c>
      <c r="AI24" s="174" t="s">
        <v>70</v>
      </c>
      <c r="AJ24" s="246" t="s">
        <v>392</v>
      </c>
      <c r="AK24" s="246" t="s">
        <v>392</v>
      </c>
      <c r="AL24" s="246" t="s">
        <v>392</v>
      </c>
      <c r="AM24" s="246" t="s">
        <v>392</v>
      </c>
      <c r="AN24" s="247" t="s">
        <v>392</v>
      </c>
    </row>
    <row r="25" spans="1:40" ht="18" customHeight="1" x14ac:dyDescent="0.25">
      <c r="A25" s="172" t="s">
        <v>71</v>
      </c>
      <c r="B25" s="173" t="s">
        <v>218</v>
      </c>
      <c r="C25" s="26" t="s">
        <v>392</v>
      </c>
      <c r="D25" s="26" t="s">
        <v>392</v>
      </c>
      <c r="E25" s="26" t="s">
        <v>392</v>
      </c>
      <c r="F25" s="26" t="s">
        <v>392</v>
      </c>
      <c r="G25" s="26" t="s">
        <v>392</v>
      </c>
      <c r="H25" s="26" t="s">
        <v>392</v>
      </c>
      <c r="I25" s="26" t="s">
        <v>392</v>
      </c>
      <c r="J25" s="27" t="s">
        <v>392</v>
      </c>
      <c r="K25" s="26" t="s">
        <v>392</v>
      </c>
      <c r="L25" s="26" t="s">
        <v>392</v>
      </c>
      <c r="M25" s="26" t="s">
        <v>392</v>
      </c>
      <c r="N25" s="27" t="s">
        <v>392</v>
      </c>
      <c r="O25" s="26" t="s">
        <v>392</v>
      </c>
      <c r="P25" s="26" t="s">
        <v>392</v>
      </c>
      <c r="Q25" s="26" t="s">
        <v>392</v>
      </c>
      <c r="R25" s="27" t="s">
        <v>392</v>
      </c>
      <c r="S25" s="27" t="s">
        <v>392</v>
      </c>
      <c r="T25" s="26" t="s">
        <v>392</v>
      </c>
      <c r="U25" s="26" t="s">
        <v>392</v>
      </c>
      <c r="V25" s="26" t="s">
        <v>392</v>
      </c>
      <c r="W25" s="26" t="s">
        <v>392</v>
      </c>
      <c r="X25" s="28" t="s">
        <v>392</v>
      </c>
      <c r="Z25" s="172" t="s">
        <v>71</v>
      </c>
      <c r="AA25" s="173" t="s">
        <v>218</v>
      </c>
      <c r="AB25" s="107" t="s">
        <v>392</v>
      </c>
      <c r="AC25" s="107" t="s">
        <v>392</v>
      </c>
      <c r="AD25" s="108" t="s">
        <v>392</v>
      </c>
      <c r="AE25" s="108" t="s">
        <v>392</v>
      </c>
      <c r="AF25" s="109" t="s">
        <v>392</v>
      </c>
      <c r="AH25" s="172" t="s">
        <v>71</v>
      </c>
      <c r="AI25" s="173" t="s">
        <v>218</v>
      </c>
      <c r="AJ25" s="246" t="s">
        <v>392</v>
      </c>
      <c r="AK25" s="246" t="s">
        <v>392</v>
      </c>
      <c r="AL25" s="246" t="s">
        <v>392</v>
      </c>
      <c r="AM25" s="246" t="s">
        <v>392</v>
      </c>
      <c r="AN25" s="247" t="s">
        <v>392</v>
      </c>
    </row>
    <row r="26" spans="1:40" ht="18" customHeight="1" x14ac:dyDescent="0.25">
      <c r="A26" s="172" t="s">
        <v>13</v>
      </c>
      <c r="B26" s="174" t="s">
        <v>343</v>
      </c>
      <c r="C26" s="26" t="s">
        <v>392</v>
      </c>
      <c r="D26" s="26" t="s">
        <v>392</v>
      </c>
      <c r="E26" s="26" t="s">
        <v>392</v>
      </c>
      <c r="F26" s="26" t="s">
        <v>392</v>
      </c>
      <c r="G26" s="26" t="s">
        <v>392</v>
      </c>
      <c r="H26" s="26" t="s">
        <v>392</v>
      </c>
      <c r="I26" s="26" t="s">
        <v>392</v>
      </c>
      <c r="J26" s="27" t="s">
        <v>392</v>
      </c>
      <c r="K26" s="26" t="s">
        <v>392</v>
      </c>
      <c r="L26" s="26" t="s">
        <v>392</v>
      </c>
      <c r="M26" s="26" t="s">
        <v>392</v>
      </c>
      <c r="N26" s="27" t="s">
        <v>392</v>
      </c>
      <c r="O26" s="26" t="s">
        <v>392</v>
      </c>
      <c r="P26" s="26" t="s">
        <v>392</v>
      </c>
      <c r="Q26" s="26" t="s">
        <v>392</v>
      </c>
      <c r="R26" s="27" t="s">
        <v>392</v>
      </c>
      <c r="S26" s="27" t="s">
        <v>392</v>
      </c>
      <c r="T26" s="26" t="s">
        <v>392</v>
      </c>
      <c r="U26" s="26" t="s">
        <v>392</v>
      </c>
      <c r="V26" s="26" t="s">
        <v>392</v>
      </c>
      <c r="W26" s="26" t="s">
        <v>392</v>
      </c>
      <c r="X26" s="28" t="s">
        <v>392</v>
      </c>
      <c r="Z26" s="172" t="s">
        <v>13</v>
      </c>
      <c r="AA26" s="174" t="s">
        <v>343</v>
      </c>
      <c r="AB26" s="107" t="s">
        <v>392</v>
      </c>
      <c r="AC26" s="107" t="s">
        <v>392</v>
      </c>
      <c r="AD26" s="108" t="s">
        <v>392</v>
      </c>
      <c r="AE26" s="108" t="s">
        <v>392</v>
      </c>
      <c r="AF26" s="109" t="s">
        <v>392</v>
      </c>
      <c r="AH26" s="172" t="s">
        <v>13</v>
      </c>
      <c r="AI26" s="174" t="s">
        <v>343</v>
      </c>
      <c r="AJ26" s="246" t="s">
        <v>392</v>
      </c>
      <c r="AK26" s="246" t="s">
        <v>392</v>
      </c>
      <c r="AL26" s="246" t="s">
        <v>392</v>
      </c>
      <c r="AM26" s="246" t="s">
        <v>392</v>
      </c>
      <c r="AN26" s="247" t="s">
        <v>392</v>
      </c>
    </row>
    <row r="27" spans="1:40" ht="18" customHeight="1" x14ac:dyDescent="0.25">
      <c r="A27" s="172" t="s">
        <v>8</v>
      </c>
      <c r="B27" s="174" t="s">
        <v>344</v>
      </c>
      <c r="C27" s="26" t="s">
        <v>392</v>
      </c>
      <c r="D27" s="26" t="s">
        <v>392</v>
      </c>
      <c r="E27" s="26" t="s">
        <v>392</v>
      </c>
      <c r="F27" s="26" t="s">
        <v>392</v>
      </c>
      <c r="G27" s="26" t="s">
        <v>392</v>
      </c>
      <c r="H27" s="26" t="s">
        <v>392</v>
      </c>
      <c r="I27" s="26" t="s">
        <v>392</v>
      </c>
      <c r="J27" s="27" t="s">
        <v>392</v>
      </c>
      <c r="K27" s="26" t="s">
        <v>392</v>
      </c>
      <c r="L27" s="26" t="s">
        <v>392</v>
      </c>
      <c r="M27" s="26" t="s">
        <v>392</v>
      </c>
      <c r="N27" s="27" t="s">
        <v>392</v>
      </c>
      <c r="O27" s="26" t="s">
        <v>392</v>
      </c>
      <c r="P27" s="26" t="s">
        <v>392</v>
      </c>
      <c r="Q27" s="26" t="s">
        <v>392</v>
      </c>
      <c r="R27" s="27" t="s">
        <v>392</v>
      </c>
      <c r="S27" s="27" t="s">
        <v>392</v>
      </c>
      <c r="T27" s="26" t="s">
        <v>392</v>
      </c>
      <c r="U27" s="26" t="s">
        <v>392</v>
      </c>
      <c r="V27" s="26" t="s">
        <v>392</v>
      </c>
      <c r="W27" s="26" t="s">
        <v>392</v>
      </c>
      <c r="X27" s="28" t="s">
        <v>392</v>
      </c>
      <c r="Z27" s="172" t="s">
        <v>8</v>
      </c>
      <c r="AA27" s="174" t="s">
        <v>344</v>
      </c>
      <c r="AB27" s="107" t="s">
        <v>392</v>
      </c>
      <c r="AC27" s="107" t="s">
        <v>392</v>
      </c>
      <c r="AD27" s="108" t="s">
        <v>392</v>
      </c>
      <c r="AE27" s="108" t="s">
        <v>392</v>
      </c>
      <c r="AF27" s="109" t="s">
        <v>392</v>
      </c>
      <c r="AH27" s="172" t="s">
        <v>8</v>
      </c>
      <c r="AI27" s="174" t="s">
        <v>344</v>
      </c>
      <c r="AJ27" s="246" t="s">
        <v>392</v>
      </c>
      <c r="AK27" s="246" t="s">
        <v>392</v>
      </c>
      <c r="AL27" s="246" t="s">
        <v>392</v>
      </c>
      <c r="AM27" s="246" t="s">
        <v>392</v>
      </c>
      <c r="AN27" s="247" t="s">
        <v>392</v>
      </c>
    </row>
    <row r="28" spans="1:40" ht="18" customHeight="1" x14ac:dyDescent="0.25">
      <c r="A28" s="172" t="s">
        <v>72</v>
      </c>
      <c r="B28" s="173" t="s">
        <v>225</v>
      </c>
      <c r="C28" s="26" t="s">
        <v>392</v>
      </c>
      <c r="D28" s="26" t="s">
        <v>392</v>
      </c>
      <c r="E28" s="26" t="s">
        <v>392</v>
      </c>
      <c r="F28" s="26" t="s">
        <v>392</v>
      </c>
      <c r="G28" s="26" t="s">
        <v>392</v>
      </c>
      <c r="H28" s="26" t="s">
        <v>392</v>
      </c>
      <c r="I28" s="26" t="s">
        <v>392</v>
      </c>
      <c r="J28" s="27" t="s">
        <v>392</v>
      </c>
      <c r="K28" s="26" t="s">
        <v>392</v>
      </c>
      <c r="L28" s="26" t="s">
        <v>392</v>
      </c>
      <c r="M28" s="26" t="s">
        <v>392</v>
      </c>
      <c r="N28" s="27" t="s">
        <v>392</v>
      </c>
      <c r="O28" s="26" t="s">
        <v>392</v>
      </c>
      <c r="P28" s="26" t="s">
        <v>392</v>
      </c>
      <c r="Q28" s="26" t="s">
        <v>392</v>
      </c>
      <c r="R28" s="27" t="s">
        <v>392</v>
      </c>
      <c r="S28" s="27" t="s">
        <v>392</v>
      </c>
      <c r="T28" s="26" t="s">
        <v>392</v>
      </c>
      <c r="U28" s="26" t="s">
        <v>392</v>
      </c>
      <c r="V28" s="26" t="s">
        <v>392</v>
      </c>
      <c r="W28" s="26" t="s">
        <v>392</v>
      </c>
      <c r="X28" s="28" t="s">
        <v>392</v>
      </c>
      <c r="Z28" s="172" t="s">
        <v>72</v>
      </c>
      <c r="AA28" s="173" t="s">
        <v>225</v>
      </c>
      <c r="AB28" s="107" t="s">
        <v>392</v>
      </c>
      <c r="AC28" s="107" t="s">
        <v>392</v>
      </c>
      <c r="AD28" s="108" t="s">
        <v>392</v>
      </c>
      <c r="AE28" s="108" t="s">
        <v>392</v>
      </c>
      <c r="AF28" s="109" t="s">
        <v>392</v>
      </c>
      <c r="AH28" s="172" t="s">
        <v>72</v>
      </c>
      <c r="AI28" s="173" t="s">
        <v>225</v>
      </c>
      <c r="AJ28" s="246" t="s">
        <v>392</v>
      </c>
      <c r="AK28" s="246" t="s">
        <v>392</v>
      </c>
      <c r="AL28" s="246" t="s">
        <v>392</v>
      </c>
      <c r="AM28" s="246" t="s">
        <v>392</v>
      </c>
      <c r="AN28" s="247" t="s">
        <v>392</v>
      </c>
    </row>
    <row r="29" spans="1:40" ht="18" customHeight="1" x14ac:dyDescent="0.25">
      <c r="A29" s="172" t="s">
        <v>14</v>
      </c>
      <c r="B29" s="174" t="s">
        <v>345</v>
      </c>
      <c r="C29" s="26" t="s">
        <v>392</v>
      </c>
      <c r="D29" s="26" t="s">
        <v>392</v>
      </c>
      <c r="E29" s="26" t="s">
        <v>392</v>
      </c>
      <c r="F29" s="26" t="s">
        <v>392</v>
      </c>
      <c r="G29" s="26" t="s">
        <v>392</v>
      </c>
      <c r="H29" s="26" t="s">
        <v>392</v>
      </c>
      <c r="I29" s="26" t="s">
        <v>392</v>
      </c>
      <c r="J29" s="27" t="s">
        <v>392</v>
      </c>
      <c r="K29" s="26" t="s">
        <v>392</v>
      </c>
      <c r="L29" s="26" t="s">
        <v>392</v>
      </c>
      <c r="M29" s="26" t="s">
        <v>392</v>
      </c>
      <c r="N29" s="27" t="s">
        <v>392</v>
      </c>
      <c r="O29" s="26" t="s">
        <v>392</v>
      </c>
      <c r="P29" s="26" t="s">
        <v>392</v>
      </c>
      <c r="Q29" s="26" t="s">
        <v>392</v>
      </c>
      <c r="R29" s="27" t="s">
        <v>392</v>
      </c>
      <c r="S29" s="27" t="s">
        <v>392</v>
      </c>
      <c r="T29" s="26" t="s">
        <v>392</v>
      </c>
      <c r="U29" s="26" t="s">
        <v>392</v>
      </c>
      <c r="V29" s="26" t="s">
        <v>392</v>
      </c>
      <c r="W29" s="26" t="s">
        <v>392</v>
      </c>
      <c r="X29" s="28" t="s">
        <v>392</v>
      </c>
      <c r="Z29" s="172" t="s">
        <v>14</v>
      </c>
      <c r="AA29" s="174" t="s">
        <v>345</v>
      </c>
      <c r="AB29" s="107" t="s">
        <v>392</v>
      </c>
      <c r="AC29" s="107" t="s">
        <v>392</v>
      </c>
      <c r="AD29" s="108" t="s">
        <v>392</v>
      </c>
      <c r="AE29" s="108" t="s">
        <v>392</v>
      </c>
      <c r="AF29" s="109" t="s">
        <v>392</v>
      </c>
      <c r="AH29" s="172" t="s">
        <v>14</v>
      </c>
      <c r="AI29" s="174" t="s">
        <v>345</v>
      </c>
      <c r="AJ29" s="246" t="s">
        <v>392</v>
      </c>
      <c r="AK29" s="246" t="s">
        <v>392</v>
      </c>
      <c r="AL29" s="246" t="s">
        <v>392</v>
      </c>
      <c r="AM29" s="246" t="s">
        <v>392</v>
      </c>
      <c r="AN29" s="247" t="s">
        <v>392</v>
      </c>
    </row>
    <row r="30" spans="1:40" ht="18" customHeight="1" x14ac:dyDescent="0.25">
      <c r="A30" s="172" t="s">
        <v>9</v>
      </c>
      <c r="B30" s="174" t="s">
        <v>346</v>
      </c>
      <c r="C30" s="26" t="s">
        <v>392</v>
      </c>
      <c r="D30" s="26" t="s">
        <v>392</v>
      </c>
      <c r="E30" s="26" t="s">
        <v>392</v>
      </c>
      <c r="F30" s="26" t="s">
        <v>392</v>
      </c>
      <c r="G30" s="26" t="s">
        <v>392</v>
      </c>
      <c r="H30" s="26" t="s">
        <v>392</v>
      </c>
      <c r="I30" s="26" t="s">
        <v>392</v>
      </c>
      <c r="J30" s="27" t="s">
        <v>392</v>
      </c>
      <c r="K30" s="26" t="s">
        <v>392</v>
      </c>
      <c r="L30" s="26" t="s">
        <v>392</v>
      </c>
      <c r="M30" s="26" t="s">
        <v>392</v>
      </c>
      <c r="N30" s="27" t="s">
        <v>392</v>
      </c>
      <c r="O30" s="26" t="s">
        <v>392</v>
      </c>
      <c r="P30" s="26" t="s">
        <v>392</v>
      </c>
      <c r="Q30" s="26" t="s">
        <v>392</v>
      </c>
      <c r="R30" s="27" t="s">
        <v>392</v>
      </c>
      <c r="S30" s="27" t="s">
        <v>392</v>
      </c>
      <c r="T30" s="26" t="s">
        <v>392</v>
      </c>
      <c r="U30" s="26" t="s">
        <v>392</v>
      </c>
      <c r="V30" s="26" t="s">
        <v>392</v>
      </c>
      <c r="W30" s="26" t="s">
        <v>392</v>
      </c>
      <c r="X30" s="28" t="s">
        <v>392</v>
      </c>
      <c r="Z30" s="172" t="s">
        <v>9</v>
      </c>
      <c r="AA30" s="174" t="s">
        <v>346</v>
      </c>
      <c r="AB30" s="107" t="s">
        <v>392</v>
      </c>
      <c r="AC30" s="107" t="s">
        <v>392</v>
      </c>
      <c r="AD30" s="108" t="s">
        <v>392</v>
      </c>
      <c r="AE30" s="108" t="s">
        <v>392</v>
      </c>
      <c r="AF30" s="109" t="s">
        <v>392</v>
      </c>
      <c r="AH30" s="172" t="s">
        <v>9</v>
      </c>
      <c r="AI30" s="174" t="s">
        <v>346</v>
      </c>
      <c r="AJ30" s="246" t="s">
        <v>392</v>
      </c>
      <c r="AK30" s="246" t="s">
        <v>392</v>
      </c>
      <c r="AL30" s="246" t="s">
        <v>392</v>
      </c>
      <c r="AM30" s="246" t="s">
        <v>392</v>
      </c>
      <c r="AN30" s="247" t="s">
        <v>392</v>
      </c>
    </row>
    <row r="31" spans="1:40" ht="18" customHeight="1" x14ac:dyDescent="0.25">
      <c r="A31" s="172" t="s">
        <v>73</v>
      </c>
      <c r="B31" s="174" t="s">
        <v>347</v>
      </c>
      <c r="C31" s="26" t="s">
        <v>392</v>
      </c>
      <c r="D31" s="26" t="s">
        <v>392</v>
      </c>
      <c r="E31" s="26" t="s">
        <v>392</v>
      </c>
      <c r="F31" s="26" t="s">
        <v>392</v>
      </c>
      <c r="G31" s="26" t="s">
        <v>392</v>
      </c>
      <c r="H31" s="26" t="s">
        <v>392</v>
      </c>
      <c r="I31" s="26" t="s">
        <v>392</v>
      </c>
      <c r="J31" s="27" t="s">
        <v>392</v>
      </c>
      <c r="K31" s="26" t="s">
        <v>392</v>
      </c>
      <c r="L31" s="26" t="s">
        <v>392</v>
      </c>
      <c r="M31" s="26" t="s">
        <v>392</v>
      </c>
      <c r="N31" s="27" t="s">
        <v>392</v>
      </c>
      <c r="O31" s="26" t="s">
        <v>392</v>
      </c>
      <c r="P31" s="26" t="s">
        <v>392</v>
      </c>
      <c r="Q31" s="26" t="s">
        <v>392</v>
      </c>
      <c r="R31" s="27" t="s">
        <v>392</v>
      </c>
      <c r="S31" s="27" t="s">
        <v>392</v>
      </c>
      <c r="T31" s="26" t="s">
        <v>392</v>
      </c>
      <c r="U31" s="26" t="s">
        <v>392</v>
      </c>
      <c r="V31" s="26" t="s">
        <v>392</v>
      </c>
      <c r="W31" s="26" t="s">
        <v>392</v>
      </c>
      <c r="X31" s="28" t="s">
        <v>392</v>
      </c>
      <c r="Z31" s="172" t="s">
        <v>73</v>
      </c>
      <c r="AA31" s="174" t="s">
        <v>347</v>
      </c>
      <c r="AB31" s="107" t="s">
        <v>392</v>
      </c>
      <c r="AC31" s="107" t="s">
        <v>392</v>
      </c>
      <c r="AD31" s="108" t="s">
        <v>392</v>
      </c>
      <c r="AE31" s="108" t="s">
        <v>392</v>
      </c>
      <c r="AF31" s="109" t="s">
        <v>392</v>
      </c>
      <c r="AH31" s="172" t="s">
        <v>73</v>
      </c>
      <c r="AI31" s="174" t="s">
        <v>347</v>
      </c>
      <c r="AJ31" s="246" t="s">
        <v>392</v>
      </c>
      <c r="AK31" s="246" t="s">
        <v>392</v>
      </c>
      <c r="AL31" s="246" t="s">
        <v>392</v>
      </c>
      <c r="AM31" s="246" t="s">
        <v>392</v>
      </c>
      <c r="AN31" s="247" t="s">
        <v>392</v>
      </c>
    </row>
    <row r="32" spans="1:40" ht="18" customHeight="1" x14ac:dyDescent="0.25">
      <c r="A32" s="172" t="s">
        <v>74</v>
      </c>
      <c r="B32" s="174" t="s">
        <v>348</v>
      </c>
      <c r="C32" s="26" t="s">
        <v>392</v>
      </c>
      <c r="D32" s="26" t="s">
        <v>392</v>
      </c>
      <c r="E32" s="26" t="s">
        <v>392</v>
      </c>
      <c r="F32" s="26" t="s">
        <v>392</v>
      </c>
      <c r="G32" s="26" t="s">
        <v>392</v>
      </c>
      <c r="H32" s="26" t="s">
        <v>392</v>
      </c>
      <c r="I32" s="26" t="s">
        <v>392</v>
      </c>
      <c r="J32" s="27" t="s">
        <v>392</v>
      </c>
      <c r="K32" s="26" t="s">
        <v>392</v>
      </c>
      <c r="L32" s="26" t="s">
        <v>392</v>
      </c>
      <c r="M32" s="26" t="s">
        <v>392</v>
      </c>
      <c r="N32" s="27" t="s">
        <v>392</v>
      </c>
      <c r="O32" s="26" t="s">
        <v>392</v>
      </c>
      <c r="P32" s="26" t="s">
        <v>392</v>
      </c>
      <c r="Q32" s="26" t="s">
        <v>392</v>
      </c>
      <c r="R32" s="27" t="s">
        <v>392</v>
      </c>
      <c r="S32" s="27" t="s">
        <v>392</v>
      </c>
      <c r="T32" s="26" t="s">
        <v>392</v>
      </c>
      <c r="U32" s="26" t="s">
        <v>392</v>
      </c>
      <c r="V32" s="26" t="s">
        <v>392</v>
      </c>
      <c r="W32" s="26" t="s">
        <v>392</v>
      </c>
      <c r="X32" s="28" t="s">
        <v>392</v>
      </c>
      <c r="Z32" s="172" t="s">
        <v>74</v>
      </c>
      <c r="AA32" s="174" t="s">
        <v>348</v>
      </c>
      <c r="AB32" s="107" t="s">
        <v>392</v>
      </c>
      <c r="AC32" s="107" t="s">
        <v>392</v>
      </c>
      <c r="AD32" s="108" t="s">
        <v>392</v>
      </c>
      <c r="AE32" s="108" t="s">
        <v>392</v>
      </c>
      <c r="AF32" s="109" t="s">
        <v>392</v>
      </c>
      <c r="AH32" s="172" t="s">
        <v>74</v>
      </c>
      <c r="AI32" s="174" t="s">
        <v>348</v>
      </c>
      <c r="AJ32" s="246" t="s">
        <v>392</v>
      </c>
      <c r="AK32" s="246" t="s">
        <v>392</v>
      </c>
      <c r="AL32" s="246" t="s">
        <v>392</v>
      </c>
      <c r="AM32" s="246" t="s">
        <v>392</v>
      </c>
      <c r="AN32" s="247" t="s">
        <v>392</v>
      </c>
    </row>
    <row r="33" spans="1:40" ht="18" customHeight="1" x14ac:dyDescent="0.25">
      <c r="A33" s="172" t="s">
        <v>75</v>
      </c>
      <c r="B33" s="174" t="s">
        <v>349</v>
      </c>
      <c r="C33" s="26" t="s">
        <v>392</v>
      </c>
      <c r="D33" s="26" t="s">
        <v>392</v>
      </c>
      <c r="E33" s="26" t="s">
        <v>392</v>
      </c>
      <c r="F33" s="26" t="s">
        <v>392</v>
      </c>
      <c r="G33" s="26" t="s">
        <v>392</v>
      </c>
      <c r="H33" s="26" t="s">
        <v>392</v>
      </c>
      <c r="I33" s="26" t="s">
        <v>392</v>
      </c>
      <c r="J33" s="27" t="s">
        <v>392</v>
      </c>
      <c r="K33" s="26" t="s">
        <v>392</v>
      </c>
      <c r="L33" s="26" t="s">
        <v>392</v>
      </c>
      <c r="M33" s="26" t="s">
        <v>392</v>
      </c>
      <c r="N33" s="27" t="s">
        <v>392</v>
      </c>
      <c r="O33" s="26" t="s">
        <v>392</v>
      </c>
      <c r="P33" s="26" t="s">
        <v>392</v>
      </c>
      <c r="Q33" s="26" t="s">
        <v>392</v>
      </c>
      <c r="R33" s="27" t="s">
        <v>392</v>
      </c>
      <c r="S33" s="27" t="s">
        <v>392</v>
      </c>
      <c r="T33" s="26" t="s">
        <v>392</v>
      </c>
      <c r="U33" s="26" t="s">
        <v>392</v>
      </c>
      <c r="V33" s="26" t="s">
        <v>392</v>
      </c>
      <c r="W33" s="26" t="s">
        <v>392</v>
      </c>
      <c r="X33" s="28" t="s">
        <v>392</v>
      </c>
      <c r="Z33" s="172" t="s">
        <v>75</v>
      </c>
      <c r="AA33" s="174" t="s">
        <v>349</v>
      </c>
      <c r="AB33" s="107" t="s">
        <v>392</v>
      </c>
      <c r="AC33" s="107" t="s">
        <v>392</v>
      </c>
      <c r="AD33" s="108" t="s">
        <v>392</v>
      </c>
      <c r="AE33" s="108" t="s">
        <v>392</v>
      </c>
      <c r="AF33" s="109" t="s">
        <v>392</v>
      </c>
      <c r="AH33" s="172" t="s">
        <v>75</v>
      </c>
      <c r="AI33" s="174" t="s">
        <v>349</v>
      </c>
      <c r="AJ33" s="246" t="s">
        <v>392</v>
      </c>
      <c r="AK33" s="246" t="s">
        <v>392</v>
      </c>
      <c r="AL33" s="246" t="s">
        <v>392</v>
      </c>
      <c r="AM33" s="246" t="s">
        <v>392</v>
      </c>
      <c r="AN33" s="247" t="s">
        <v>392</v>
      </c>
    </row>
    <row r="34" spans="1:40" ht="18" customHeight="1" x14ac:dyDescent="0.25">
      <c r="A34" s="172" t="s">
        <v>76</v>
      </c>
      <c r="B34" s="174" t="s">
        <v>350</v>
      </c>
      <c r="C34" s="26" t="s">
        <v>392</v>
      </c>
      <c r="D34" s="26" t="s">
        <v>392</v>
      </c>
      <c r="E34" s="26" t="s">
        <v>392</v>
      </c>
      <c r="F34" s="26" t="s">
        <v>392</v>
      </c>
      <c r="G34" s="26" t="s">
        <v>392</v>
      </c>
      <c r="H34" s="26" t="s">
        <v>392</v>
      </c>
      <c r="I34" s="26" t="s">
        <v>392</v>
      </c>
      <c r="J34" s="27" t="s">
        <v>392</v>
      </c>
      <c r="K34" s="26" t="s">
        <v>392</v>
      </c>
      <c r="L34" s="26" t="s">
        <v>392</v>
      </c>
      <c r="M34" s="26" t="s">
        <v>392</v>
      </c>
      <c r="N34" s="27" t="s">
        <v>392</v>
      </c>
      <c r="O34" s="26" t="s">
        <v>392</v>
      </c>
      <c r="P34" s="26" t="s">
        <v>392</v>
      </c>
      <c r="Q34" s="26" t="s">
        <v>392</v>
      </c>
      <c r="R34" s="27" t="s">
        <v>392</v>
      </c>
      <c r="S34" s="27" t="s">
        <v>392</v>
      </c>
      <c r="T34" s="26" t="s">
        <v>392</v>
      </c>
      <c r="U34" s="26" t="s">
        <v>392</v>
      </c>
      <c r="V34" s="26" t="s">
        <v>392</v>
      </c>
      <c r="W34" s="26" t="s">
        <v>392</v>
      </c>
      <c r="X34" s="28" t="s">
        <v>392</v>
      </c>
      <c r="Z34" s="172" t="s">
        <v>76</v>
      </c>
      <c r="AA34" s="174" t="s">
        <v>350</v>
      </c>
      <c r="AB34" s="107" t="s">
        <v>392</v>
      </c>
      <c r="AC34" s="107" t="s">
        <v>392</v>
      </c>
      <c r="AD34" s="108" t="s">
        <v>392</v>
      </c>
      <c r="AE34" s="108" t="s">
        <v>392</v>
      </c>
      <c r="AF34" s="109" t="s">
        <v>392</v>
      </c>
      <c r="AH34" s="172" t="s">
        <v>76</v>
      </c>
      <c r="AI34" s="174" t="s">
        <v>350</v>
      </c>
      <c r="AJ34" s="246" t="s">
        <v>392</v>
      </c>
      <c r="AK34" s="246" t="s">
        <v>392</v>
      </c>
      <c r="AL34" s="246" t="s">
        <v>392</v>
      </c>
      <c r="AM34" s="246" t="s">
        <v>392</v>
      </c>
      <c r="AN34" s="247" t="s">
        <v>392</v>
      </c>
    </row>
    <row r="35" spans="1:40" ht="18" customHeight="1" x14ac:dyDescent="0.25">
      <c r="A35" s="172" t="s">
        <v>77</v>
      </c>
      <c r="B35" s="174" t="s">
        <v>351</v>
      </c>
      <c r="C35" s="26" t="s">
        <v>392</v>
      </c>
      <c r="D35" s="26" t="s">
        <v>392</v>
      </c>
      <c r="E35" s="26" t="s">
        <v>392</v>
      </c>
      <c r="F35" s="26" t="s">
        <v>392</v>
      </c>
      <c r="G35" s="26" t="s">
        <v>392</v>
      </c>
      <c r="H35" s="26" t="s">
        <v>392</v>
      </c>
      <c r="I35" s="26" t="s">
        <v>392</v>
      </c>
      <c r="J35" s="27" t="s">
        <v>392</v>
      </c>
      <c r="K35" s="26" t="s">
        <v>392</v>
      </c>
      <c r="L35" s="26" t="s">
        <v>392</v>
      </c>
      <c r="M35" s="26" t="s">
        <v>392</v>
      </c>
      <c r="N35" s="27" t="s">
        <v>392</v>
      </c>
      <c r="O35" s="26" t="s">
        <v>392</v>
      </c>
      <c r="P35" s="26" t="s">
        <v>392</v>
      </c>
      <c r="Q35" s="26" t="s">
        <v>392</v>
      </c>
      <c r="R35" s="27" t="s">
        <v>392</v>
      </c>
      <c r="S35" s="27" t="s">
        <v>392</v>
      </c>
      <c r="T35" s="26" t="s">
        <v>392</v>
      </c>
      <c r="U35" s="26" t="s">
        <v>392</v>
      </c>
      <c r="V35" s="26" t="s">
        <v>392</v>
      </c>
      <c r="W35" s="26" t="s">
        <v>392</v>
      </c>
      <c r="X35" s="28" t="s">
        <v>392</v>
      </c>
      <c r="Z35" s="172" t="s">
        <v>77</v>
      </c>
      <c r="AA35" s="174" t="s">
        <v>351</v>
      </c>
      <c r="AB35" s="107" t="s">
        <v>392</v>
      </c>
      <c r="AC35" s="107" t="s">
        <v>392</v>
      </c>
      <c r="AD35" s="108" t="s">
        <v>392</v>
      </c>
      <c r="AE35" s="108" t="s">
        <v>392</v>
      </c>
      <c r="AF35" s="109" t="s">
        <v>392</v>
      </c>
      <c r="AH35" s="172" t="s">
        <v>77</v>
      </c>
      <c r="AI35" s="174" t="s">
        <v>351</v>
      </c>
      <c r="AJ35" s="246" t="s">
        <v>392</v>
      </c>
      <c r="AK35" s="246" t="s">
        <v>392</v>
      </c>
      <c r="AL35" s="246" t="s">
        <v>392</v>
      </c>
      <c r="AM35" s="246" t="s">
        <v>392</v>
      </c>
      <c r="AN35" s="247" t="s">
        <v>392</v>
      </c>
    </row>
    <row r="36" spans="1:40" ht="18" customHeight="1" x14ac:dyDescent="0.25">
      <c r="A36" s="172" t="s">
        <v>78</v>
      </c>
      <c r="B36" s="174" t="s">
        <v>352</v>
      </c>
      <c r="C36" s="26" t="s">
        <v>392</v>
      </c>
      <c r="D36" s="26" t="s">
        <v>392</v>
      </c>
      <c r="E36" s="26" t="s">
        <v>392</v>
      </c>
      <c r="F36" s="26" t="s">
        <v>392</v>
      </c>
      <c r="G36" s="26" t="s">
        <v>392</v>
      </c>
      <c r="H36" s="26" t="s">
        <v>392</v>
      </c>
      <c r="I36" s="26" t="s">
        <v>392</v>
      </c>
      <c r="J36" s="27" t="s">
        <v>392</v>
      </c>
      <c r="K36" s="26" t="s">
        <v>392</v>
      </c>
      <c r="L36" s="26" t="s">
        <v>392</v>
      </c>
      <c r="M36" s="26" t="s">
        <v>392</v>
      </c>
      <c r="N36" s="27" t="s">
        <v>392</v>
      </c>
      <c r="O36" s="26" t="s">
        <v>392</v>
      </c>
      <c r="P36" s="26" t="s">
        <v>392</v>
      </c>
      <c r="Q36" s="26" t="s">
        <v>392</v>
      </c>
      <c r="R36" s="27" t="s">
        <v>392</v>
      </c>
      <c r="S36" s="27" t="s">
        <v>392</v>
      </c>
      <c r="T36" s="26" t="s">
        <v>392</v>
      </c>
      <c r="U36" s="26" t="s">
        <v>392</v>
      </c>
      <c r="V36" s="26" t="s">
        <v>392</v>
      </c>
      <c r="W36" s="26" t="s">
        <v>392</v>
      </c>
      <c r="X36" s="28" t="s">
        <v>392</v>
      </c>
      <c r="Z36" s="172" t="s">
        <v>78</v>
      </c>
      <c r="AA36" s="174" t="s">
        <v>352</v>
      </c>
      <c r="AB36" s="107" t="s">
        <v>392</v>
      </c>
      <c r="AC36" s="107" t="s">
        <v>392</v>
      </c>
      <c r="AD36" s="108" t="s">
        <v>392</v>
      </c>
      <c r="AE36" s="108" t="s">
        <v>392</v>
      </c>
      <c r="AF36" s="109" t="s">
        <v>392</v>
      </c>
      <c r="AH36" s="172" t="s">
        <v>78</v>
      </c>
      <c r="AI36" s="174" t="s">
        <v>352</v>
      </c>
      <c r="AJ36" s="246" t="s">
        <v>392</v>
      </c>
      <c r="AK36" s="246" t="s">
        <v>392</v>
      </c>
      <c r="AL36" s="246" t="s">
        <v>392</v>
      </c>
      <c r="AM36" s="246" t="s">
        <v>392</v>
      </c>
      <c r="AN36" s="247" t="s">
        <v>392</v>
      </c>
    </row>
    <row r="37" spans="1:40" ht="18" customHeight="1" x14ac:dyDescent="0.25">
      <c r="A37" s="172" t="s">
        <v>79</v>
      </c>
      <c r="B37" s="174" t="s">
        <v>353</v>
      </c>
      <c r="C37" s="26" t="s">
        <v>392</v>
      </c>
      <c r="D37" s="26" t="s">
        <v>392</v>
      </c>
      <c r="E37" s="26" t="s">
        <v>392</v>
      </c>
      <c r="F37" s="26" t="s">
        <v>392</v>
      </c>
      <c r="G37" s="26" t="s">
        <v>392</v>
      </c>
      <c r="H37" s="26" t="s">
        <v>392</v>
      </c>
      <c r="I37" s="26" t="s">
        <v>392</v>
      </c>
      <c r="J37" s="27" t="s">
        <v>392</v>
      </c>
      <c r="K37" s="26" t="s">
        <v>392</v>
      </c>
      <c r="L37" s="26" t="s">
        <v>392</v>
      </c>
      <c r="M37" s="26" t="s">
        <v>392</v>
      </c>
      <c r="N37" s="27" t="s">
        <v>392</v>
      </c>
      <c r="O37" s="26" t="s">
        <v>392</v>
      </c>
      <c r="P37" s="26" t="s">
        <v>392</v>
      </c>
      <c r="Q37" s="26" t="s">
        <v>392</v>
      </c>
      <c r="R37" s="27" t="s">
        <v>392</v>
      </c>
      <c r="S37" s="27" t="s">
        <v>392</v>
      </c>
      <c r="T37" s="26" t="s">
        <v>392</v>
      </c>
      <c r="U37" s="26" t="s">
        <v>392</v>
      </c>
      <c r="V37" s="26" t="s">
        <v>392</v>
      </c>
      <c r="W37" s="26" t="s">
        <v>392</v>
      </c>
      <c r="X37" s="28" t="s">
        <v>392</v>
      </c>
      <c r="Z37" s="172" t="s">
        <v>79</v>
      </c>
      <c r="AA37" s="174" t="s">
        <v>353</v>
      </c>
      <c r="AB37" s="107" t="s">
        <v>392</v>
      </c>
      <c r="AC37" s="107" t="s">
        <v>392</v>
      </c>
      <c r="AD37" s="108" t="s">
        <v>392</v>
      </c>
      <c r="AE37" s="108" t="s">
        <v>392</v>
      </c>
      <c r="AF37" s="109" t="s">
        <v>392</v>
      </c>
      <c r="AH37" s="172" t="s">
        <v>79</v>
      </c>
      <c r="AI37" s="174" t="s">
        <v>353</v>
      </c>
      <c r="AJ37" s="246" t="s">
        <v>392</v>
      </c>
      <c r="AK37" s="246" t="s">
        <v>392</v>
      </c>
      <c r="AL37" s="246" t="s">
        <v>392</v>
      </c>
      <c r="AM37" s="246" t="s">
        <v>392</v>
      </c>
      <c r="AN37" s="247" t="s">
        <v>392</v>
      </c>
    </row>
    <row r="38" spans="1:40" ht="18" customHeight="1" x14ac:dyDescent="0.25">
      <c r="A38" s="172" t="s">
        <v>80</v>
      </c>
      <c r="B38" s="174" t="s">
        <v>354</v>
      </c>
      <c r="C38" s="26" t="s">
        <v>392</v>
      </c>
      <c r="D38" s="26" t="s">
        <v>392</v>
      </c>
      <c r="E38" s="26" t="s">
        <v>392</v>
      </c>
      <c r="F38" s="26" t="s">
        <v>392</v>
      </c>
      <c r="G38" s="26" t="s">
        <v>392</v>
      </c>
      <c r="H38" s="26" t="s">
        <v>392</v>
      </c>
      <c r="I38" s="26" t="s">
        <v>392</v>
      </c>
      <c r="J38" s="27" t="s">
        <v>392</v>
      </c>
      <c r="K38" s="26" t="s">
        <v>392</v>
      </c>
      <c r="L38" s="26" t="s">
        <v>392</v>
      </c>
      <c r="M38" s="26" t="s">
        <v>392</v>
      </c>
      <c r="N38" s="27" t="s">
        <v>392</v>
      </c>
      <c r="O38" s="26" t="s">
        <v>392</v>
      </c>
      <c r="P38" s="26" t="s">
        <v>392</v>
      </c>
      <c r="Q38" s="26" t="s">
        <v>392</v>
      </c>
      <c r="R38" s="27" t="s">
        <v>392</v>
      </c>
      <c r="S38" s="27" t="s">
        <v>392</v>
      </c>
      <c r="T38" s="26" t="s">
        <v>392</v>
      </c>
      <c r="U38" s="26" t="s">
        <v>392</v>
      </c>
      <c r="V38" s="26" t="s">
        <v>392</v>
      </c>
      <c r="W38" s="26" t="s">
        <v>392</v>
      </c>
      <c r="X38" s="28" t="s">
        <v>392</v>
      </c>
      <c r="Z38" s="172" t="s">
        <v>80</v>
      </c>
      <c r="AA38" s="174" t="s">
        <v>354</v>
      </c>
      <c r="AB38" s="107" t="s">
        <v>392</v>
      </c>
      <c r="AC38" s="107" t="s">
        <v>392</v>
      </c>
      <c r="AD38" s="108" t="s">
        <v>392</v>
      </c>
      <c r="AE38" s="108" t="s">
        <v>392</v>
      </c>
      <c r="AF38" s="109" t="s">
        <v>392</v>
      </c>
      <c r="AH38" s="172" t="s">
        <v>80</v>
      </c>
      <c r="AI38" s="174" t="s">
        <v>354</v>
      </c>
      <c r="AJ38" s="246" t="s">
        <v>392</v>
      </c>
      <c r="AK38" s="246" t="s">
        <v>392</v>
      </c>
      <c r="AL38" s="246" t="s">
        <v>392</v>
      </c>
      <c r="AM38" s="246" t="s">
        <v>392</v>
      </c>
      <c r="AN38" s="247" t="s">
        <v>392</v>
      </c>
    </row>
    <row r="39" spans="1:40" ht="18" customHeight="1" x14ac:dyDescent="0.25">
      <c r="A39" s="172" t="s">
        <v>81</v>
      </c>
      <c r="B39" s="174" t="s">
        <v>355</v>
      </c>
      <c r="C39" s="26" t="s">
        <v>392</v>
      </c>
      <c r="D39" s="26" t="s">
        <v>392</v>
      </c>
      <c r="E39" s="26" t="s">
        <v>392</v>
      </c>
      <c r="F39" s="26" t="s">
        <v>392</v>
      </c>
      <c r="G39" s="26" t="s">
        <v>392</v>
      </c>
      <c r="H39" s="26" t="s">
        <v>392</v>
      </c>
      <c r="I39" s="26" t="s">
        <v>392</v>
      </c>
      <c r="J39" s="27" t="s">
        <v>392</v>
      </c>
      <c r="K39" s="26" t="s">
        <v>392</v>
      </c>
      <c r="L39" s="26" t="s">
        <v>392</v>
      </c>
      <c r="M39" s="26" t="s">
        <v>392</v>
      </c>
      <c r="N39" s="27" t="s">
        <v>392</v>
      </c>
      <c r="O39" s="26" t="s">
        <v>392</v>
      </c>
      <c r="P39" s="26" t="s">
        <v>392</v>
      </c>
      <c r="Q39" s="26" t="s">
        <v>392</v>
      </c>
      <c r="R39" s="27" t="s">
        <v>392</v>
      </c>
      <c r="S39" s="27" t="s">
        <v>392</v>
      </c>
      <c r="T39" s="26" t="s">
        <v>392</v>
      </c>
      <c r="U39" s="26" t="s">
        <v>392</v>
      </c>
      <c r="V39" s="26" t="s">
        <v>392</v>
      </c>
      <c r="W39" s="26" t="s">
        <v>392</v>
      </c>
      <c r="X39" s="28" t="s">
        <v>392</v>
      </c>
      <c r="Z39" s="172" t="s">
        <v>81</v>
      </c>
      <c r="AA39" s="174" t="s">
        <v>355</v>
      </c>
      <c r="AB39" s="107" t="s">
        <v>392</v>
      </c>
      <c r="AC39" s="107" t="s">
        <v>392</v>
      </c>
      <c r="AD39" s="108" t="s">
        <v>392</v>
      </c>
      <c r="AE39" s="108" t="s">
        <v>392</v>
      </c>
      <c r="AF39" s="109" t="s">
        <v>392</v>
      </c>
      <c r="AH39" s="172" t="s">
        <v>81</v>
      </c>
      <c r="AI39" s="174" t="s">
        <v>355</v>
      </c>
      <c r="AJ39" s="246" t="s">
        <v>392</v>
      </c>
      <c r="AK39" s="246" t="s">
        <v>392</v>
      </c>
      <c r="AL39" s="246" t="s">
        <v>392</v>
      </c>
      <c r="AM39" s="246" t="s">
        <v>392</v>
      </c>
      <c r="AN39" s="247" t="s">
        <v>392</v>
      </c>
    </row>
    <row r="40" spans="1:40" ht="18" customHeight="1" x14ac:dyDescent="0.25">
      <c r="A40" s="172" t="s">
        <v>82</v>
      </c>
      <c r="B40" s="174" t="s">
        <v>356</v>
      </c>
      <c r="C40" s="26" t="s">
        <v>392</v>
      </c>
      <c r="D40" s="26" t="s">
        <v>392</v>
      </c>
      <c r="E40" s="26" t="s">
        <v>392</v>
      </c>
      <c r="F40" s="26" t="s">
        <v>392</v>
      </c>
      <c r="G40" s="26" t="s">
        <v>392</v>
      </c>
      <c r="H40" s="26" t="s">
        <v>392</v>
      </c>
      <c r="I40" s="26" t="s">
        <v>392</v>
      </c>
      <c r="J40" s="27" t="s">
        <v>392</v>
      </c>
      <c r="K40" s="26" t="s">
        <v>392</v>
      </c>
      <c r="L40" s="26" t="s">
        <v>392</v>
      </c>
      <c r="M40" s="26" t="s">
        <v>392</v>
      </c>
      <c r="N40" s="27" t="s">
        <v>392</v>
      </c>
      <c r="O40" s="26" t="s">
        <v>392</v>
      </c>
      <c r="P40" s="26" t="s">
        <v>392</v>
      </c>
      <c r="Q40" s="26" t="s">
        <v>392</v>
      </c>
      <c r="R40" s="27" t="s">
        <v>392</v>
      </c>
      <c r="S40" s="27" t="s">
        <v>392</v>
      </c>
      <c r="T40" s="26" t="s">
        <v>392</v>
      </c>
      <c r="U40" s="26" t="s">
        <v>392</v>
      </c>
      <c r="V40" s="26" t="s">
        <v>392</v>
      </c>
      <c r="W40" s="26" t="s">
        <v>392</v>
      </c>
      <c r="X40" s="28" t="s">
        <v>392</v>
      </c>
      <c r="Z40" s="172" t="s">
        <v>82</v>
      </c>
      <c r="AA40" s="174" t="s">
        <v>356</v>
      </c>
      <c r="AB40" s="107" t="s">
        <v>392</v>
      </c>
      <c r="AC40" s="107" t="s">
        <v>392</v>
      </c>
      <c r="AD40" s="108" t="s">
        <v>392</v>
      </c>
      <c r="AE40" s="108" t="s">
        <v>392</v>
      </c>
      <c r="AF40" s="109" t="s">
        <v>392</v>
      </c>
      <c r="AH40" s="172" t="s">
        <v>82</v>
      </c>
      <c r="AI40" s="174" t="s">
        <v>356</v>
      </c>
      <c r="AJ40" s="246" t="s">
        <v>392</v>
      </c>
      <c r="AK40" s="246" t="s">
        <v>392</v>
      </c>
      <c r="AL40" s="246" t="s">
        <v>392</v>
      </c>
      <c r="AM40" s="246" t="s">
        <v>392</v>
      </c>
      <c r="AN40" s="247" t="s">
        <v>392</v>
      </c>
    </row>
    <row r="41" spans="1:40" ht="18" customHeight="1" x14ac:dyDescent="0.25">
      <c r="A41" s="172" t="s">
        <v>83</v>
      </c>
      <c r="B41" s="174" t="s">
        <v>357</v>
      </c>
      <c r="C41" s="26" t="s">
        <v>392</v>
      </c>
      <c r="D41" s="26" t="s">
        <v>392</v>
      </c>
      <c r="E41" s="26" t="s">
        <v>392</v>
      </c>
      <c r="F41" s="26" t="s">
        <v>392</v>
      </c>
      <c r="G41" s="26" t="s">
        <v>392</v>
      </c>
      <c r="H41" s="26" t="s">
        <v>392</v>
      </c>
      <c r="I41" s="26" t="s">
        <v>392</v>
      </c>
      <c r="J41" s="27" t="s">
        <v>392</v>
      </c>
      <c r="K41" s="26" t="s">
        <v>392</v>
      </c>
      <c r="L41" s="26" t="s">
        <v>392</v>
      </c>
      <c r="M41" s="26" t="s">
        <v>392</v>
      </c>
      <c r="N41" s="27" t="s">
        <v>392</v>
      </c>
      <c r="O41" s="26" t="s">
        <v>392</v>
      </c>
      <c r="P41" s="26" t="s">
        <v>392</v>
      </c>
      <c r="Q41" s="26" t="s">
        <v>392</v>
      </c>
      <c r="R41" s="27" t="s">
        <v>392</v>
      </c>
      <c r="S41" s="27" t="s">
        <v>392</v>
      </c>
      <c r="T41" s="26" t="s">
        <v>392</v>
      </c>
      <c r="U41" s="26" t="s">
        <v>392</v>
      </c>
      <c r="V41" s="26" t="s">
        <v>392</v>
      </c>
      <c r="W41" s="26" t="s">
        <v>392</v>
      </c>
      <c r="X41" s="28" t="s">
        <v>392</v>
      </c>
      <c r="Z41" s="172" t="s">
        <v>83</v>
      </c>
      <c r="AA41" s="174" t="s">
        <v>357</v>
      </c>
      <c r="AB41" s="107" t="s">
        <v>392</v>
      </c>
      <c r="AC41" s="107" t="s">
        <v>392</v>
      </c>
      <c r="AD41" s="108" t="s">
        <v>392</v>
      </c>
      <c r="AE41" s="108" t="s">
        <v>392</v>
      </c>
      <c r="AF41" s="109" t="s">
        <v>392</v>
      </c>
      <c r="AH41" s="172" t="s">
        <v>83</v>
      </c>
      <c r="AI41" s="174" t="s">
        <v>357</v>
      </c>
      <c r="AJ41" s="246" t="s">
        <v>392</v>
      </c>
      <c r="AK41" s="246" t="s">
        <v>392</v>
      </c>
      <c r="AL41" s="246" t="s">
        <v>392</v>
      </c>
      <c r="AM41" s="246" t="s">
        <v>392</v>
      </c>
      <c r="AN41" s="247" t="s">
        <v>392</v>
      </c>
    </row>
    <row r="42" spans="1:40" ht="18" customHeight="1" x14ac:dyDescent="0.25">
      <c r="A42" s="172" t="s">
        <v>84</v>
      </c>
      <c r="B42" s="174" t="s">
        <v>358</v>
      </c>
      <c r="C42" s="26" t="s">
        <v>392</v>
      </c>
      <c r="D42" s="26" t="s">
        <v>392</v>
      </c>
      <c r="E42" s="26" t="s">
        <v>392</v>
      </c>
      <c r="F42" s="26" t="s">
        <v>392</v>
      </c>
      <c r="G42" s="26" t="s">
        <v>392</v>
      </c>
      <c r="H42" s="26" t="s">
        <v>392</v>
      </c>
      <c r="I42" s="26" t="s">
        <v>392</v>
      </c>
      <c r="J42" s="27" t="s">
        <v>392</v>
      </c>
      <c r="K42" s="26" t="s">
        <v>392</v>
      </c>
      <c r="L42" s="26" t="s">
        <v>392</v>
      </c>
      <c r="M42" s="26" t="s">
        <v>392</v>
      </c>
      <c r="N42" s="27" t="s">
        <v>392</v>
      </c>
      <c r="O42" s="26" t="s">
        <v>392</v>
      </c>
      <c r="P42" s="26" t="s">
        <v>392</v>
      </c>
      <c r="Q42" s="26" t="s">
        <v>392</v>
      </c>
      <c r="R42" s="27" t="s">
        <v>392</v>
      </c>
      <c r="S42" s="27" t="s">
        <v>392</v>
      </c>
      <c r="T42" s="26" t="s">
        <v>392</v>
      </c>
      <c r="U42" s="26" t="s">
        <v>392</v>
      </c>
      <c r="V42" s="26" t="s">
        <v>392</v>
      </c>
      <c r="W42" s="26" t="s">
        <v>392</v>
      </c>
      <c r="X42" s="28" t="s">
        <v>392</v>
      </c>
      <c r="Z42" s="172" t="s">
        <v>84</v>
      </c>
      <c r="AA42" s="174" t="s">
        <v>358</v>
      </c>
      <c r="AB42" s="107" t="s">
        <v>392</v>
      </c>
      <c r="AC42" s="107" t="s">
        <v>392</v>
      </c>
      <c r="AD42" s="108" t="s">
        <v>392</v>
      </c>
      <c r="AE42" s="108" t="s">
        <v>392</v>
      </c>
      <c r="AF42" s="109" t="s">
        <v>392</v>
      </c>
      <c r="AH42" s="172" t="s">
        <v>84</v>
      </c>
      <c r="AI42" s="174" t="s">
        <v>358</v>
      </c>
      <c r="AJ42" s="246" t="s">
        <v>392</v>
      </c>
      <c r="AK42" s="246" t="s">
        <v>392</v>
      </c>
      <c r="AL42" s="246" t="s">
        <v>392</v>
      </c>
      <c r="AM42" s="246" t="s">
        <v>392</v>
      </c>
      <c r="AN42" s="247" t="s">
        <v>392</v>
      </c>
    </row>
    <row r="43" spans="1:40" ht="18" customHeight="1" x14ac:dyDescent="0.25">
      <c r="A43" s="175" t="s">
        <v>85</v>
      </c>
      <c r="B43" s="173" t="s">
        <v>304</v>
      </c>
      <c r="C43" s="169">
        <f>SUM(C44:C51)</f>
        <v>528065.4</v>
      </c>
      <c r="D43" s="169">
        <f t="shared" ref="D43:I43" si="28">SUM(D44:D51)</f>
        <v>-1461989</v>
      </c>
      <c r="E43" s="169">
        <f t="shared" si="28"/>
        <v>471910</v>
      </c>
      <c r="F43" s="169">
        <f t="shared" si="28"/>
        <v>1711929.1</v>
      </c>
      <c r="G43" s="169">
        <f t="shared" si="28"/>
        <v>-1048531.7</v>
      </c>
      <c r="H43" s="169">
        <f t="shared" si="28"/>
        <v>-186458</v>
      </c>
      <c r="I43" s="169">
        <f t="shared" si="28"/>
        <v>-1808447</v>
      </c>
      <c r="J43" s="170">
        <f>SUM(J44:J51)</f>
        <v>456044</v>
      </c>
      <c r="K43" s="169">
        <f t="shared" ref="K43:M43" si="29">SUM(K44:K51)</f>
        <v>1420816.04</v>
      </c>
      <c r="L43" s="169">
        <f t="shared" si="29"/>
        <v>1199750</v>
      </c>
      <c r="M43" s="169">
        <f t="shared" si="29"/>
        <v>-1974118</v>
      </c>
      <c r="N43" s="170">
        <f>SUM(N44:N51)</f>
        <v>-857088.6</v>
      </c>
      <c r="O43" s="169">
        <f t="shared" ref="O43:Q43" si="30">SUM(O44:O51)</f>
        <v>848870.88</v>
      </c>
      <c r="P43" s="169">
        <f t="shared" si="30"/>
        <v>-1611604</v>
      </c>
      <c r="Q43" s="169">
        <f t="shared" si="30"/>
        <v>1426068</v>
      </c>
      <c r="R43" s="170">
        <f>SUM(R44:R51)</f>
        <v>-2677269</v>
      </c>
      <c r="S43" s="170">
        <f>SUM(S44:S51)</f>
        <v>1235490</v>
      </c>
      <c r="T43" s="169">
        <f>SUM(T44:T51)</f>
        <v>-979750.9</v>
      </c>
      <c r="U43" s="169">
        <f>SUM(U44:U51)</f>
        <v>-250666</v>
      </c>
      <c r="V43" s="169">
        <f>SUM(V44:V51)</f>
        <v>-825669.16999999993</v>
      </c>
      <c r="W43" s="169">
        <f t="shared" ref="W43:X43" si="31">SUM(W44:W51)</f>
        <v>1554330</v>
      </c>
      <c r="X43" s="208">
        <f t="shared" si="31"/>
        <v>1525994</v>
      </c>
      <c r="Z43" s="175" t="s">
        <v>85</v>
      </c>
      <c r="AA43" s="173" t="s">
        <v>304</v>
      </c>
      <c r="AB43" s="140">
        <f t="shared" si="15"/>
        <v>1249915.5</v>
      </c>
      <c r="AC43" s="140">
        <f t="shared" si="16"/>
        <v>-2587392.7000000002</v>
      </c>
      <c r="AD43" s="141">
        <f t="shared" si="17"/>
        <v>-210640.55999999994</v>
      </c>
      <c r="AE43" s="141">
        <f>O43+P43+Q43+R43</f>
        <v>-2013934.12</v>
      </c>
      <c r="AF43" s="147">
        <f t="shared" si="18"/>
        <v>-820596.07</v>
      </c>
      <c r="AH43" s="175" t="s">
        <v>85</v>
      </c>
      <c r="AI43" s="173" t="s">
        <v>304</v>
      </c>
      <c r="AJ43" s="243">
        <f t="shared" si="19"/>
        <v>1249.9155000000001</v>
      </c>
      <c r="AK43" s="243">
        <f t="shared" ref="AK43:AK83" si="32">AC43/1000</f>
        <v>-2587.3927000000003</v>
      </c>
      <c r="AL43" s="243">
        <f t="shared" ref="AL43:AL83" si="33">AD43/1000</f>
        <v>-210.64055999999994</v>
      </c>
      <c r="AM43" s="243">
        <f t="shared" ref="AM43:AM83" si="34">AE43/1000</f>
        <v>-2013.9341200000001</v>
      </c>
      <c r="AN43" s="244">
        <f t="shared" ref="AN43:AN83" si="35">AF43/1000</f>
        <v>-820.59606999999994</v>
      </c>
    </row>
    <row r="44" spans="1:40" ht="18" customHeight="1" x14ac:dyDescent="0.25">
      <c r="A44" s="176">
        <v>3201</v>
      </c>
      <c r="B44" s="174" t="s">
        <v>359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7">
        <v>0</v>
      </c>
      <c r="K44" s="26">
        <v>0</v>
      </c>
      <c r="L44" s="26">
        <v>0</v>
      </c>
      <c r="M44" s="26">
        <v>0</v>
      </c>
      <c r="N44" s="27">
        <v>0</v>
      </c>
      <c r="O44" s="26">
        <v>0</v>
      </c>
      <c r="P44" s="26">
        <v>0</v>
      </c>
      <c r="Q44" s="26">
        <v>0</v>
      </c>
      <c r="R44" s="27">
        <v>0</v>
      </c>
      <c r="S44" s="27">
        <v>0</v>
      </c>
      <c r="T44" s="26">
        <v>0</v>
      </c>
      <c r="U44" s="26">
        <v>0</v>
      </c>
      <c r="V44" s="26">
        <v>0</v>
      </c>
      <c r="W44" s="26">
        <v>0</v>
      </c>
      <c r="X44" s="28">
        <v>0</v>
      </c>
      <c r="Z44" s="176">
        <v>3201</v>
      </c>
      <c r="AA44" s="174" t="s">
        <v>359</v>
      </c>
      <c r="AB44" s="151">
        <f t="shared" si="15"/>
        <v>0</v>
      </c>
      <c r="AC44" s="151">
        <f t="shared" si="16"/>
        <v>0</v>
      </c>
      <c r="AD44" s="152">
        <f t="shared" si="17"/>
        <v>0</v>
      </c>
      <c r="AE44" s="152">
        <f t="shared" ref="AE44:AE81" si="36">O44+P44+Q44+R44</f>
        <v>0</v>
      </c>
      <c r="AF44" s="153">
        <f t="shared" si="18"/>
        <v>0</v>
      </c>
      <c r="AH44" s="176">
        <v>3201</v>
      </c>
      <c r="AI44" s="174" t="s">
        <v>359</v>
      </c>
      <c r="AJ44" s="243">
        <f t="shared" si="19"/>
        <v>0</v>
      </c>
      <c r="AK44" s="243">
        <f t="shared" si="32"/>
        <v>0</v>
      </c>
      <c r="AL44" s="243">
        <f t="shared" si="33"/>
        <v>0</v>
      </c>
      <c r="AM44" s="243">
        <f t="shared" si="34"/>
        <v>0</v>
      </c>
      <c r="AN44" s="244">
        <f t="shared" si="35"/>
        <v>0</v>
      </c>
    </row>
    <row r="45" spans="1:40" ht="18" customHeight="1" x14ac:dyDescent="0.25">
      <c r="A45" s="172" t="s">
        <v>86</v>
      </c>
      <c r="B45" s="174" t="s">
        <v>360</v>
      </c>
      <c r="C45" s="26">
        <f>C53+C62</f>
        <v>538290</v>
      </c>
      <c r="D45" s="26">
        <f t="shared" ref="D45:J45" si="37">D53+D62</f>
        <v>-1455150</v>
      </c>
      <c r="E45" s="26">
        <f t="shared" si="37"/>
        <v>471910</v>
      </c>
      <c r="F45" s="26">
        <f t="shared" si="37"/>
        <v>1720930</v>
      </c>
      <c r="G45" s="26">
        <f t="shared" si="37"/>
        <v>-929470</v>
      </c>
      <c r="H45" s="26">
        <f t="shared" si="37"/>
        <v>-14540</v>
      </c>
      <c r="I45" s="26">
        <f t="shared" si="37"/>
        <v>-1520770</v>
      </c>
      <c r="J45" s="27">
        <f t="shared" si="37"/>
        <v>469390</v>
      </c>
      <c r="K45" s="26">
        <f t="shared" ref="K45:N45" si="38">K53+K62</f>
        <v>1483650</v>
      </c>
      <c r="L45" s="26">
        <f t="shared" si="38"/>
        <v>1199750</v>
      </c>
      <c r="M45" s="26">
        <f t="shared" si="38"/>
        <v>-1293437</v>
      </c>
      <c r="N45" s="27">
        <f t="shared" si="38"/>
        <v>-561178.6</v>
      </c>
      <c r="O45" s="26">
        <f t="shared" ref="O45:R45" si="39">O53+O62</f>
        <v>923780</v>
      </c>
      <c r="P45" s="26">
        <f t="shared" si="39"/>
        <v>-1504770</v>
      </c>
      <c r="Q45" s="26">
        <f t="shared" si="39"/>
        <v>1808370</v>
      </c>
      <c r="R45" s="27">
        <f t="shared" si="39"/>
        <v>-2172277</v>
      </c>
      <c r="S45" s="27">
        <f t="shared" ref="S45:U45" si="40">S53+S62</f>
        <v>1235490</v>
      </c>
      <c r="T45" s="26">
        <f t="shared" si="40"/>
        <v>-863900</v>
      </c>
      <c r="U45" s="26">
        <f t="shared" si="40"/>
        <v>116764</v>
      </c>
      <c r="V45" s="26">
        <f t="shared" ref="V45:X45" si="41">V53+V62</f>
        <v>303000.01</v>
      </c>
      <c r="W45" s="26">
        <f t="shared" si="41"/>
        <v>1554330</v>
      </c>
      <c r="X45" s="28">
        <f t="shared" si="41"/>
        <v>1701150</v>
      </c>
      <c r="Z45" s="172" t="s">
        <v>86</v>
      </c>
      <c r="AA45" s="174" t="s">
        <v>360</v>
      </c>
      <c r="AB45" s="151">
        <f t="shared" si="15"/>
        <v>1275980</v>
      </c>
      <c r="AC45" s="151">
        <f t="shared" si="16"/>
        <v>-1995390</v>
      </c>
      <c r="AD45" s="152">
        <f t="shared" si="17"/>
        <v>828784.4</v>
      </c>
      <c r="AE45" s="141">
        <f t="shared" si="36"/>
        <v>-944897</v>
      </c>
      <c r="AF45" s="153">
        <f t="shared" si="18"/>
        <v>791354.01</v>
      </c>
      <c r="AH45" s="172" t="s">
        <v>86</v>
      </c>
      <c r="AI45" s="174" t="s">
        <v>360</v>
      </c>
      <c r="AJ45" s="243">
        <f t="shared" si="19"/>
        <v>1275.98</v>
      </c>
      <c r="AK45" s="243">
        <f t="shared" si="32"/>
        <v>-1995.39</v>
      </c>
      <c r="AL45" s="243">
        <f t="shared" si="33"/>
        <v>828.78440000000001</v>
      </c>
      <c r="AM45" s="243">
        <f t="shared" si="34"/>
        <v>-944.89700000000005</v>
      </c>
      <c r="AN45" s="244">
        <f t="shared" si="35"/>
        <v>791.35401000000002</v>
      </c>
    </row>
    <row r="46" spans="1:40" ht="18" customHeight="1" x14ac:dyDescent="0.25">
      <c r="A46" s="172" t="s">
        <v>87</v>
      </c>
      <c r="B46" s="174" t="s">
        <v>361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7">
        <v>0</v>
      </c>
      <c r="K46" s="26">
        <f t="shared" ref="K46:N46" si="42">K54+K63</f>
        <v>0</v>
      </c>
      <c r="L46" s="26">
        <f t="shared" si="42"/>
        <v>0</v>
      </c>
      <c r="M46" s="26">
        <f t="shared" si="42"/>
        <v>0</v>
      </c>
      <c r="N46" s="27">
        <f t="shared" si="42"/>
        <v>0</v>
      </c>
      <c r="O46" s="26">
        <f t="shared" ref="O46:R46" si="43">O54+O63</f>
        <v>0</v>
      </c>
      <c r="P46" s="26">
        <f t="shared" si="43"/>
        <v>0</v>
      </c>
      <c r="Q46" s="26">
        <f t="shared" si="43"/>
        <v>0</v>
      </c>
      <c r="R46" s="27">
        <f t="shared" si="43"/>
        <v>0</v>
      </c>
      <c r="S46" s="27">
        <f t="shared" ref="S46:U46" si="44">S54+S63</f>
        <v>0</v>
      </c>
      <c r="T46" s="26">
        <f t="shared" si="44"/>
        <v>0</v>
      </c>
      <c r="U46" s="26">
        <f t="shared" si="44"/>
        <v>0</v>
      </c>
      <c r="V46" s="26">
        <f t="shared" ref="V46:X46" si="45">V54+V63</f>
        <v>0</v>
      </c>
      <c r="W46" s="26">
        <f t="shared" si="45"/>
        <v>0</v>
      </c>
      <c r="X46" s="28">
        <f t="shared" si="45"/>
        <v>0</v>
      </c>
      <c r="Z46" s="172" t="s">
        <v>87</v>
      </c>
      <c r="AA46" s="174" t="s">
        <v>361</v>
      </c>
      <c r="AB46" s="151">
        <f t="shared" si="15"/>
        <v>0</v>
      </c>
      <c r="AC46" s="151">
        <f t="shared" si="16"/>
        <v>0</v>
      </c>
      <c r="AD46" s="152">
        <f t="shared" si="17"/>
        <v>0</v>
      </c>
      <c r="AE46" s="152">
        <f t="shared" si="36"/>
        <v>0</v>
      </c>
      <c r="AF46" s="153">
        <f t="shared" si="18"/>
        <v>0</v>
      </c>
      <c r="AH46" s="172" t="s">
        <v>87</v>
      </c>
      <c r="AI46" s="174" t="s">
        <v>361</v>
      </c>
      <c r="AJ46" s="243">
        <f t="shared" si="19"/>
        <v>0</v>
      </c>
      <c r="AK46" s="243">
        <f t="shared" si="32"/>
        <v>0</v>
      </c>
      <c r="AL46" s="243">
        <f t="shared" si="33"/>
        <v>0</v>
      </c>
      <c r="AM46" s="243">
        <f t="shared" si="34"/>
        <v>0</v>
      </c>
      <c r="AN46" s="244">
        <f t="shared" si="35"/>
        <v>0</v>
      </c>
    </row>
    <row r="47" spans="1:40" ht="18" customHeight="1" x14ac:dyDescent="0.25">
      <c r="A47" s="172" t="s">
        <v>88</v>
      </c>
      <c r="B47" s="174" t="s">
        <v>295</v>
      </c>
      <c r="C47" s="26">
        <f>C55+C64</f>
        <v>-10224.6</v>
      </c>
      <c r="D47" s="26">
        <f t="shared" ref="D47:I47" si="46">D55+D64</f>
        <v>-6839</v>
      </c>
      <c r="E47" s="26">
        <f t="shared" si="46"/>
        <v>0</v>
      </c>
      <c r="F47" s="26">
        <f t="shared" si="46"/>
        <v>-9000.8999999999905</v>
      </c>
      <c r="G47" s="26">
        <f t="shared" si="46"/>
        <v>-119061.7</v>
      </c>
      <c r="H47" s="26">
        <f t="shared" si="46"/>
        <v>-171918</v>
      </c>
      <c r="I47" s="26">
        <f t="shared" si="46"/>
        <v>-287677</v>
      </c>
      <c r="J47" s="27">
        <f>J55+J64</f>
        <v>-13346</v>
      </c>
      <c r="K47" s="26">
        <f t="shared" ref="K47:M47" si="47">K55+K64</f>
        <v>-62833.96</v>
      </c>
      <c r="L47" s="26">
        <f t="shared" si="47"/>
        <v>0</v>
      </c>
      <c r="M47" s="26">
        <f t="shared" si="47"/>
        <v>-680681</v>
      </c>
      <c r="N47" s="27">
        <f>N55+N64</f>
        <v>-295910</v>
      </c>
      <c r="O47" s="26">
        <f t="shared" ref="O47:Q47" si="48">O55+O64</f>
        <v>-74909.119999999995</v>
      </c>
      <c r="P47" s="26">
        <f t="shared" si="48"/>
        <v>-106834</v>
      </c>
      <c r="Q47" s="26">
        <f t="shared" si="48"/>
        <v>-382302</v>
      </c>
      <c r="R47" s="27">
        <f>R55+R64</f>
        <v>-504992</v>
      </c>
      <c r="S47" s="27">
        <f>S55+S64</f>
        <v>0</v>
      </c>
      <c r="T47" s="26">
        <f>T55+T64</f>
        <v>-115850.9</v>
      </c>
      <c r="U47" s="26">
        <f>U55+U64</f>
        <v>-367430</v>
      </c>
      <c r="V47" s="26">
        <f>V55+V64</f>
        <v>-1128669.18</v>
      </c>
      <c r="W47" s="26">
        <f t="shared" ref="W47:X47" si="49">W55+W64</f>
        <v>0</v>
      </c>
      <c r="X47" s="28">
        <f t="shared" si="49"/>
        <v>-175156</v>
      </c>
      <c r="Z47" s="172" t="s">
        <v>88</v>
      </c>
      <c r="AA47" s="174" t="s">
        <v>295</v>
      </c>
      <c r="AB47" s="151">
        <f t="shared" si="15"/>
        <v>-26064.499999999989</v>
      </c>
      <c r="AC47" s="151">
        <f t="shared" si="16"/>
        <v>-592002.69999999995</v>
      </c>
      <c r="AD47" s="152">
        <f t="shared" si="17"/>
        <v>-1039424.96</v>
      </c>
      <c r="AE47" s="141">
        <f t="shared" si="36"/>
        <v>-1069037.1200000001</v>
      </c>
      <c r="AF47" s="153">
        <f t="shared" si="18"/>
        <v>-1611950.0800000001</v>
      </c>
      <c r="AH47" s="172" t="s">
        <v>88</v>
      </c>
      <c r="AI47" s="174" t="s">
        <v>295</v>
      </c>
      <c r="AJ47" s="243">
        <f t="shared" si="19"/>
        <v>-26.064499999999988</v>
      </c>
      <c r="AK47" s="243">
        <f t="shared" si="32"/>
        <v>-592.0027</v>
      </c>
      <c r="AL47" s="243">
        <f t="shared" si="33"/>
        <v>-1039.4249600000001</v>
      </c>
      <c r="AM47" s="243">
        <f t="shared" si="34"/>
        <v>-1069.0371200000002</v>
      </c>
      <c r="AN47" s="244">
        <f t="shared" si="35"/>
        <v>-1611.9500800000001</v>
      </c>
    </row>
    <row r="48" spans="1:40" ht="18" customHeight="1" x14ac:dyDescent="0.25">
      <c r="A48" s="172" t="s">
        <v>89</v>
      </c>
      <c r="B48" s="174" t="s">
        <v>296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7">
        <v>0</v>
      </c>
      <c r="K48" s="26">
        <v>0</v>
      </c>
      <c r="L48" s="26">
        <v>0</v>
      </c>
      <c r="M48" s="26">
        <v>0</v>
      </c>
      <c r="N48" s="27">
        <v>0</v>
      </c>
      <c r="O48" s="26">
        <v>0</v>
      </c>
      <c r="P48" s="26">
        <v>0</v>
      </c>
      <c r="Q48" s="26">
        <v>0</v>
      </c>
      <c r="R48" s="27">
        <v>0</v>
      </c>
      <c r="S48" s="27">
        <v>0</v>
      </c>
      <c r="T48" s="26">
        <v>0</v>
      </c>
      <c r="U48" s="26">
        <v>0</v>
      </c>
      <c r="V48" s="26">
        <v>0</v>
      </c>
      <c r="W48" s="26">
        <v>0</v>
      </c>
      <c r="X48" s="28">
        <v>0</v>
      </c>
      <c r="Z48" s="172" t="s">
        <v>89</v>
      </c>
      <c r="AA48" s="174" t="s">
        <v>296</v>
      </c>
      <c r="AB48" s="151">
        <f t="shared" si="15"/>
        <v>0</v>
      </c>
      <c r="AC48" s="151">
        <f t="shared" si="16"/>
        <v>0</v>
      </c>
      <c r="AD48" s="152">
        <f t="shared" si="17"/>
        <v>0</v>
      </c>
      <c r="AE48" s="152">
        <f t="shared" si="36"/>
        <v>0</v>
      </c>
      <c r="AF48" s="153">
        <f t="shared" si="18"/>
        <v>0</v>
      </c>
      <c r="AH48" s="172" t="s">
        <v>89</v>
      </c>
      <c r="AI48" s="174" t="s">
        <v>296</v>
      </c>
      <c r="AJ48" s="243">
        <f t="shared" si="19"/>
        <v>0</v>
      </c>
      <c r="AK48" s="243">
        <f t="shared" si="32"/>
        <v>0</v>
      </c>
      <c r="AL48" s="243">
        <f t="shared" si="33"/>
        <v>0</v>
      </c>
      <c r="AM48" s="243">
        <f t="shared" si="34"/>
        <v>0</v>
      </c>
      <c r="AN48" s="244">
        <f t="shared" si="35"/>
        <v>0</v>
      </c>
    </row>
    <row r="49" spans="1:40" ht="18" customHeight="1" x14ac:dyDescent="0.25">
      <c r="A49" s="172" t="s">
        <v>90</v>
      </c>
      <c r="B49" s="174" t="s">
        <v>297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7">
        <v>0</v>
      </c>
      <c r="K49" s="26">
        <v>0</v>
      </c>
      <c r="L49" s="26">
        <v>0</v>
      </c>
      <c r="M49" s="26">
        <v>0</v>
      </c>
      <c r="N49" s="27">
        <v>0</v>
      </c>
      <c r="O49" s="26">
        <v>0</v>
      </c>
      <c r="P49" s="26">
        <v>0</v>
      </c>
      <c r="Q49" s="26">
        <v>0</v>
      </c>
      <c r="R49" s="27">
        <v>0</v>
      </c>
      <c r="S49" s="27">
        <v>0</v>
      </c>
      <c r="T49" s="26">
        <v>0</v>
      </c>
      <c r="U49" s="26">
        <v>0</v>
      </c>
      <c r="V49" s="26">
        <v>0</v>
      </c>
      <c r="W49" s="26">
        <v>0</v>
      </c>
      <c r="X49" s="28">
        <v>0</v>
      </c>
      <c r="Z49" s="172" t="s">
        <v>90</v>
      </c>
      <c r="AA49" s="174" t="s">
        <v>297</v>
      </c>
      <c r="AB49" s="151">
        <f t="shared" si="15"/>
        <v>0</v>
      </c>
      <c r="AC49" s="151">
        <f t="shared" si="16"/>
        <v>0</v>
      </c>
      <c r="AD49" s="152">
        <f t="shared" si="17"/>
        <v>0</v>
      </c>
      <c r="AE49" s="152">
        <f t="shared" si="36"/>
        <v>0</v>
      </c>
      <c r="AF49" s="153">
        <f t="shared" si="18"/>
        <v>0</v>
      </c>
      <c r="AH49" s="172" t="s">
        <v>90</v>
      </c>
      <c r="AI49" s="174" t="s">
        <v>297</v>
      </c>
      <c r="AJ49" s="243">
        <f t="shared" si="19"/>
        <v>0</v>
      </c>
      <c r="AK49" s="243">
        <f t="shared" si="32"/>
        <v>0</v>
      </c>
      <c r="AL49" s="243">
        <f t="shared" si="33"/>
        <v>0</v>
      </c>
      <c r="AM49" s="243">
        <f t="shared" si="34"/>
        <v>0</v>
      </c>
      <c r="AN49" s="244">
        <f t="shared" si="35"/>
        <v>0</v>
      </c>
    </row>
    <row r="50" spans="1:40" ht="18" customHeight="1" x14ac:dyDescent="0.25">
      <c r="A50" s="177" t="s">
        <v>91</v>
      </c>
      <c r="B50" s="178" t="s">
        <v>362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7">
        <v>0</v>
      </c>
      <c r="K50" s="26">
        <v>0</v>
      </c>
      <c r="L50" s="26">
        <v>0</v>
      </c>
      <c r="M50" s="26">
        <v>0</v>
      </c>
      <c r="N50" s="27">
        <v>0</v>
      </c>
      <c r="O50" s="26">
        <v>0</v>
      </c>
      <c r="P50" s="26">
        <v>0</v>
      </c>
      <c r="Q50" s="26">
        <v>0</v>
      </c>
      <c r="R50" s="27">
        <v>0</v>
      </c>
      <c r="S50" s="27">
        <v>0</v>
      </c>
      <c r="T50" s="26">
        <v>0</v>
      </c>
      <c r="U50" s="26">
        <v>0</v>
      </c>
      <c r="V50" s="26">
        <v>0</v>
      </c>
      <c r="W50" s="26">
        <v>0</v>
      </c>
      <c r="X50" s="28">
        <v>0</v>
      </c>
      <c r="Z50" s="177" t="s">
        <v>91</v>
      </c>
      <c r="AA50" s="178" t="s">
        <v>362</v>
      </c>
      <c r="AB50" s="151">
        <f t="shared" si="15"/>
        <v>0</v>
      </c>
      <c r="AC50" s="151">
        <f t="shared" si="16"/>
        <v>0</v>
      </c>
      <c r="AD50" s="152">
        <f>K50+L50+M50+N50</f>
        <v>0</v>
      </c>
      <c r="AE50" s="152">
        <f t="shared" si="36"/>
        <v>0</v>
      </c>
      <c r="AF50" s="153">
        <f t="shared" si="18"/>
        <v>0</v>
      </c>
      <c r="AH50" s="177" t="s">
        <v>91</v>
      </c>
      <c r="AI50" s="178" t="s">
        <v>362</v>
      </c>
      <c r="AJ50" s="243">
        <f t="shared" si="19"/>
        <v>0</v>
      </c>
      <c r="AK50" s="243">
        <f t="shared" si="32"/>
        <v>0</v>
      </c>
      <c r="AL50" s="243">
        <f t="shared" si="33"/>
        <v>0</v>
      </c>
      <c r="AM50" s="243">
        <f t="shared" si="34"/>
        <v>0</v>
      </c>
      <c r="AN50" s="244">
        <f t="shared" si="35"/>
        <v>0</v>
      </c>
    </row>
    <row r="51" spans="1:40" ht="18" customHeight="1" x14ac:dyDescent="0.25">
      <c r="A51" s="177" t="s">
        <v>92</v>
      </c>
      <c r="B51" s="178" t="s">
        <v>363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7">
        <v>0</v>
      </c>
      <c r="K51" s="26">
        <v>0</v>
      </c>
      <c r="L51" s="26">
        <v>0</v>
      </c>
      <c r="M51" s="40">
        <v>0</v>
      </c>
      <c r="N51" s="41">
        <v>0</v>
      </c>
      <c r="O51" s="40">
        <v>0</v>
      </c>
      <c r="P51" s="40">
        <v>0</v>
      </c>
      <c r="Q51" s="40">
        <v>0</v>
      </c>
      <c r="R51" s="41">
        <v>0</v>
      </c>
      <c r="S51" s="27">
        <v>0</v>
      </c>
      <c r="T51" s="26">
        <v>0</v>
      </c>
      <c r="U51" s="26">
        <v>0</v>
      </c>
      <c r="V51" s="26">
        <v>0</v>
      </c>
      <c r="W51" s="26">
        <v>0</v>
      </c>
      <c r="X51" s="28">
        <v>0</v>
      </c>
      <c r="Z51" s="177" t="s">
        <v>92</v>
      </c>
      <c r="AA51" s="178" t="s">
        <v>363</v>
      </c>
      <c r="AB51" s="151">
        <f t="shared" si="15"/>
        <v>0</v>
      </c>
      <c r="AC51" s="151">
        <f t="shared" si="16"/>
        <v>0</v>
      </c>
      <c r="AD51" s="152">
        <f>K51+L51+M51+N51</f>
        <v>0</v>
      </c>
      <c r="AE51" s="152">
        <f t="shared" si="36"/>
        <v>0</v>
      </c>
      <c r="AF51" s="153">
        <f t="shared" si="18"/>
        <v>0</v>
      </c>
      <c r="AH51" s="177" t="s">
        <v>92</v>
      </c>
      <c r="AI51" s="178" t="s">
        <v>363</v>
      </c>
      <c r="AJ51" s="243">
        <f t="shared" si="19"/>
        <v>0</v>
      </c>
      <c r="AK51" s="243">
        <f t="shared" si="32"/>
        <v>0</v>
      </c>
      <c r="AL51" s="243">
        <f t="shared" si="33"/>
        <v>0</v>
      </c>
      <c r="AM51" s="243">
        <f t="shared" si="34"/>
        <v>0</v>
      </c>
      <c r="AN51" s="244">
        <f t="shared" si="35"/>
        <v>0</v>
      </c>
    </row>
    <row r="52" spans="1:40" ht="18" customHeight="1" x14ac:dyDescent="0.25">
      <c r="A52" s="179" t="s">
        <v>93</v>
      </c>
      <c r="B52" s="180" t="s">
        <v>221</v>
      </c>
      <c r="C52" s="169">
        <f>SUM(C53:C58)</f>
        <v>528065.4</v>
      </c>
      <c r="D52" s="169">
        <f t="shared" ref="D52:H52" si="50">SUM(D53:D58)</f>
        <v>-1461989</v>
      </c>
      <c r="E52" s="169">
        <f t="shared" si="50"/>
        <v>471910</v>
      </c>
      <c r="F52" s="169">
        <f t="shared" si="50"/>
        <v>1711929.1</v>
      </c>
      <c r="G52" s="169">
        <f t="shared" si="50"/>
        <v>-1048531.7</v>
      </c>
      <c r="H52" s="169">
        <f t="shared" si="50"/>
        <v>-186458</v>
      </c>
      <c r="I52" s="169">
        <f t="shared" ref="I52" si="51">SUM(I53:I58)</f>
        <v>-1808447</v>
      </c>
      <c r="J52" s="170">
        <f t="shared" ref="J52:M52" si="52">SUM(J53:J58)</f>
        <v>456044</v>
      </c>
      <c r="K52" s="169">
        <f t="shared" si="52"/>
        <v>1420816.04</v>
      </c>
      <c r="L52" s="169">
        <f t="shared" si="52"/>
        <v>1199750</v>
      </c>
      <c r="M52" s="102">
        <f t="shared" si="52"/>
        <v>-1974118</v>
      </c>
      <c r="N52" s="103">
        <f t="shared" ref="N52:Q52" si="53">SUM(N53:N58)</f>
        <v>-857088.6</v>
      </c>
      <c r="O52" s="102">
        <f t="shared" si="53"/>
        <v>848870.88</v>
      </c>
      <c r="P52" s="102">
        <f t="shared" si="53"/>
        <v>-1611604</v>
      </c>
      <c r="Q52" s="102">
        <f t="shared" si="53"/>
        <v>1426068</v>
      </c>
      <c r="R52" s="103">
        <f t="shared" ref="R52:T52" si="54">SUM(R53:R58)</f>
        <v>-2677269</v>
      </c>
      <c r="S52" s="170">
        <f t="shared" si="54"/>
        <v>1235490</v>
      </c>
      <c r="T52" s="169">
        <f t="shared" si="54"/>
        <v>-979750.9</v>
      </c>
      <c r="U52" s="169">
        <f t="shared" ref="U52" si="55">SUM(U53:U58)</f>
        <v>-250666</v>
      </c>
      <c r="V52" s="169">
        <f t="shared" ref="V52:X52" si="56">SUM(V53:V58)</f>
        <v>-825669.16999999993</v>
      </c>
      <c r="W52" s="169">
        <f t="shared" si="56"/>
        <v>1554330</v>
      </c>
      <c r="X52" s="208">
        <f t="shared" si="56"/>
        <v>1525994</v>
      </c>
      <c r="Z52" s="179" t="s">
        <v>93</v>
      </c>
      <c r="AA52" s="180" t="s">
        <v>221</v>
      </c>
      <c r="AB52" s="140">
        <f t="shared" si="15"/>
        <v>1249915.5</v>
      </c>
      <c r="AC52" s="140">
        <f t="shared" si="16"/>
        <v>-2587392.7000000002</v>
      </c>
      <c r="AD52" s="141">
        <f t="shared" ref="AD52:AD75" si="57">K52+L52+M52+N52</f>
        <v>-210640.55999999994</v>
      </c>
      <c r="AE52" s="141">
        <f t="shared" si="36"/>
        <v>-2013934.12</v>
      </c>
      <c r="AF52" s="147">
        <f t="shared" si="18"/>
        <v>-820596.07</v>
      </c>
      <c r="AH52" s="179" t="s">
        <v>93</v>
      </c>
      <c r="AI52" s="180" t="s">
        <v>221</v>
      </c>
      <c r="AJ52" s="243">
        <f t="shared" si="19"/>
        <v>1249.9155000000001</v>
      </c>
      <c r="AK52" s="243">
        <f t="shared" si="32"/>
        <v>-2587.3927000000003</v>
      </c>
      <c r="AL52" s="243">
        <f t="shared" si="33"/>
        <v>-210.64055999999994</v>
      </c>
      <c r="AM52" s="243">
        <f t="shared" si="34"/>
        <v>-2013.9341200000001</v>
      </c>
      <c r="AN52" s="244">
        <f t="shared" si="35"/>
        <v>-820.59606999999994</v>
      </c>
    </row>
    <row r="53" spans="1:40" ht="18" customHeight="1" x14ac:dyDescent="0.25">
      <c r="A53" s="181" t="s">
        <v>94</v>
      </c>
      <c r="B53" s="182" t="s">
        <v>364</v>
      </c>
      <c r="C53" s="26">
        <v>538290</v>
      </c>
      <c r="D53" s="26">
        <v>-1455150</v>
      </c>
      <c r="E53" s="26">
        <v>471910</v>
      </c>
      <c r="F53" s="26">
        <v>1720930</v>
      </c>
      <c r="G53" s="26">
        <v>-929470</v>
      </c>
      <c r="H53" s="26">
        <v>-14540</v>
      </c>
      <c r="I53" s="26">
        <v>-1520770</v>
      </c>
      <c r="J53" s="27">
        <v>469390</v>
      </c>
      <c r="K53" s="26">
        <v>1483650</v>
      </c>
      <c r="L53" s="26">
        <v>1199750</v>
      </c>
      <c r="M53" s="40">
        <v>-1293437</v>
      </c>
      <c r="N53" s="103">
        <v>-561178.6</v>
      </c>
      <c r="O53" s="40">
        <v>923780</v>
      </c>
      <c r="P53" s="40">
        <v>-1504770</v>
      </c>
      <c r="Q53" s="40">
        <v>1808370</v>
      </c>
      <c r="R53" s="103">
        <v>-2172277</v>
      </c>
      <c r="S53" s="27">
        <v>1235490</v>
      </c>
      <c r="T53" s="26">
        <v>-863900</v>
      </c>
      <c r="U53" s="26">
        <v>116764</v>
      </c>
      <c r="V53" s="26">
        <v>303000.01</v>
      </c>
      <c r="W53" s="26">
        <v>1554330</v>
      </c>
      <c r="X53" s="28">
        <v>1701150</v>
      </c>
      <c r="Z53" s="181" t="s">
        <v>94</v>
      </c>
      <c r="AA53" s="182" t="s">
        <v>364</v>
      </c>
      <c r="AB53" s="151">
        <f t="shared" si="15"/>
        <v>1275980</v>
      </c>
      <c r="AC53" s="151">
        <f t="shared" si="16"/>
        <v>-1995390</v>
      </c>
      <c r="AD53" s="152">
        <f t="shared" si="57"/>
        <v>828784.4</v>
      </c>
      <c r="AE53" s="152">
        <f t="shared" si="36"/>
        <v>-944897</v>
      </c>
      <c r="AF53" s="153">
        <f t="shared" si="18"/>
        <v>791354.01</v>
      </c>
      <c r="AH53" s="181" t="s">
        <v>94</v>
      </c>
      <c r="AI53" s="182" t="s">
        <v>364</v>
      </c>
      <c r="AJ53" s="243">
        <f t="shared" si="19"/>
        <v>1275.98</v>
      </c>
      <c r="AK53" s="243">
        <f t="shared" si="32"/>
        <v>-1995.39</v>
      </c>
      <c r="AL53" s="243">
        <f t="shared" si="33"/>
        <v>828.78440000000001</v>
      </c>
      <c r="AM53" s="243">
        <f t="shared" si="34"/>
        <v>-944.89700000000005</v>
      </c>
      <c r="AN53" s="244">
        <f t="shared" si="35"/>
        <v>791.35401000000002</v>
      </c>
    </row>
    <row r="54" spans="1:40" ht="18" customHeight="1" x14ac:dyDescent="0.25">
      <c r="A54" s="181" t="s">
        <v>95</v>
      </c>
      <c r="B54" s="182" t="s">
        <v>303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7">
        <v>0</v>
      </c>
      <c r="K54" s="26">
        <v>0</v>
      </c>
      <c r="L54" s="26">
        <v>0</v>
      </c>
      <c r="M54" s="40">
        <v>0</v>
      </c>
      <c r="N54" s="41">
        <v>0</v>
      </c>
      <c r="O54" s="40">
        <v>0</v>
      </c>
      <c r="P54" s="40">
        <v>0</v>
      </c>
      <c r="Q54" s="40">
        <v>0</v>
      </c>
      <c r="R54" s="41">
        <v>0</v>
      </c>
      <c r="S54" s="27">
        <v>0</v>
      </c>
      <c r="T54" s="26">
        <v>0</v>
      </c>
      <c r="U54" s="26">
        <v>0</v>
      </c>
      <c r="V54" s="26">
        <v>0</v>
      </c>
      <c r="W54" s="26">
        <v>0</v>
      </c>
      <c r="X54" s="28">
        <v>0</v>
      </c>
      <c r="Z54" s="181" t="s">
        <v>95</v>
      </c>
      <c r="AA54" s="182" t="s">
        <v>303</v>
      </c>
      <c r="AB54" s="151">
        <v>0</v>
      </c>
      <c r="AC54" s="151">
        <f t="shared" si="16"/>
        <v>0</v>
      </c>
      <c r="AD54" s="152">
        <f t="shared" si="57"/>
        <v>0</v>
      </c>
      <c r="AE54" s="152">
        <f t="shared" si="36"/>
        <v>0</v>
      </c>
      <c r="AF54" s="153">
        <f t="shared" si="18"/>
        <v>0</v>
      </c>
      <c r="AH54" s="181" t="s">
        <v>95</v>
      </c>
      <c r="AI54" s="182" t="s">
        <v>303</v>
      </c>
      <c r="AJ54" s="243">
        <f t="shared" si="19"/>
        <v>0</v>
      </c>
      <c r="AK54" s="243">
        <f t="shared" si="32"/>
        <v>0</v>
      </c>
      <c r="AL54" s="243">
        <f t="shared" si="33"/>
        <v>0</v>
      </c>
      <c r="AM54" s="243">
        <f t="shared" si="34"/>
        <v>0</v>
      </c>
      <c r="AN54" s="244">
        <f t="shared" si="35"/>
        <v>0</v>
      </c>
    </row>
    <row r="55" spans="1:40" ht="18" customHeight="1" x14ac:dyDescent="0.25">
      <c r="A55" s="181" t="s">
        <v>96</v>
      </c>
      <c r="B55" s="182" t="s">
        <v>298</v>
      </c>
      <c r="C55" s="26">
        <v>-10224.6</v>
      </c>
      <c r="D55" s="26">
        <v>-6839</v>
      </c>
      <c r="E55" s="26">
        <v>0</v>
      </c>
      <c r="F55" s="26">
        <v>-9000.8999999999905</v>
      </c>
      <c r="G55" s="26">
        <v>-119061.7</v>
      </c>
      <c r="H55" s="26">
        <v>-171918</v>
      </c>
      <c r="I55" s="26">
        <v>-287677</v>
      </c>
      <c r="J55" s="27">
        <v>-13346</v>
      </c>
      <c r="K55" s="26">
        <v>-62833.96</v>
      </c>
      <c r="L55" s="26">
        <v>0</v>
      </c>
      <c r="M55" s="26">
        <v>-680681</v>
      </c>
      <c r="N55" s="27">
        <v>-295910</v>
      </c>
      <c r="O55" s="26">
        <v>-74909.119999999995</v>
      </c>
      <c r="P55" s="26">
        <v>-106834</v>
      </c>
      <c r="Q55" s="26">
        <v>-382302</v>
      </c>
      <c r="R55" s="27">
        <v>-504992</v>
      </c>
      <c r="S55" s="27">
        <v>0</v>
      </c>
      <c r="T55" s="26">
        <v>-115850.9</v>
      </c>
      <c r="U55" s="26">
        <v>-367430</v>
      </c>
      <c r="V55" s="26">
        <v>-1128669.18</v>
      </c>
      <c r="W55" s="26">
        <v>0</v>
      </c>
      <c r="X55" s="28">
        <v>-175156</v>
      </c>
      <c r="Z55" s="181" t="s">
        <v>96</v>
      </c>
      <c r="AA55" s="182" t="s">
        <v>298</v>
      </c>
      <c r="AB55" s="151">
        <f t="shared" si="15"/>
        <v>-26064.499999999989</v>
      </c>
      <c r="AC55" s="151">
        <f t="shared" si="16"/>
        <v>-592002.69999999995</v>
      </c>
      <c r="AD55" s="152">
        <f t="shared" si="57"/>
        <v>-1039424.96</v>
      </c>
      <c r="AE55" s="141">
        <f t="shared" si="36"/>
        <v>-1069037.1200000001</v>
      </c>
      <c r="AF55" s="153">
        <f t="shared" si="18"/>
        <v>-1611950.0800000001</v>
      </c>
      <c r="AH55" s="181" t="s">
        <v>96</v>
      </c>
      <c r="AI55" s="182" t="s">
        <v>298</v>
      </c>
      <c r="AJ55" s="243">
        <f t="shared" si="19"/>
        <v>-26.064499999999988</v>
      </c>
      <c r="AK55" s="243">
        <f t="shared" si="32"/>
        <v>-592.0027</v>
      </c>
      <c r="AL55" s="243">
        <f t="shared" si="33"/>
        <v>-1039.4249600000001</v>
      </c>
      <c r="AM55" s="243">
        <f t="shared" si="34"/>
        <v>-1069.0371200000002</v>
      </c>
      <c r="AN55" s="244">
        <f t="shared" si="35"/>
        <v>-1611.9500800000001</v>
      </c>
    </row>
    <row r="56" spans="1:40" ht="18" customHeight="1" x14ac:dyDescent="0.25">
      <c r="A56" s="181" t="s">
        <v>97</v>
      </c>
      <c r="B56" s="182" t="s">
        <v>299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7">
        <v>0</v>
      </c>
      <c r="K56" s="26">
        <v>0</v>
      </c>
      <c r="L56" s="26">
        <v>0</v>
      </c>
      <c r="M56" s="26">
        <v>0</v>
      </c>
      <c r="N56" s="27">
        <v>0</v>
      </c>
      <c r="O56" s="26">
        <v>0</v>
      </c>
      <c r="P56" s="26">
        <v>0</v>
      </c>
      <c r="Q56" s="26">
        <v>0</v>
      </c>
      <c r="R56" s="27">
        <v>0</v>
      </c>
      <c r="S56" s="27">
        <v>0</v>
      </c>
      <c r="T56" s="26">
        <v>0</v>
      </c>
      <c r="U56" s="26">
        <v>0</v>
      </c>
      <c r="V56" s="26">
        <v>0</v>
      </c>
      <c r="W56" s="26">
        <v>0</v>
      </c>
      <c r="X56" s="28">
        <v>0</v>
      </c>
      <c r="Z56" s="181" t="s">
        <v>97</v>
      </c>
      <c r="AA56" s="182" t="s">
        <v>299</v>
      </c>
      <c r="AB56" s="151">
        <f t="shared" si="15"/>
        <v>0</v>
      </c>
      <c r="AC56" s="151">
        <f t="shared" si="16"/>
        <v>0</v>
      </c>
      <c r="AD56" s="152">
        <f t="shared" si="57"/>
        <v>0</v>
      </c>
      <c r="AE56" s="152">
        <f t="shared" si="36"/>
        <v>0</v>
      </c>
      <c r="AF56" s="153">
        <f t="shared" si="18"/>
        <v>0</v>
      </c>
      <c r="AH56" s="181" t="s">
        <v>97</v>
      </c>
      <c r="AI56" s="182" t="s">
        <v>299</v>
      </c>
      <c r="AJ56" s="243">
        <f t="shared" si="19"/>
        <v>0</v>
      </c>
      <c r="AK56" s="243">
        <f t="shared" si="32"/>
        <v>0</v>
      </c>
      <c r="AL56" s="243">
        <f t="shared" si="33"/>
        <v>0</v>
      </c>
      <c r="AM56" s="243">
        <f t="shared" si="34"/>
        <v>0</v>
      </c>
      <c r="AN56" s="244">
        <f t="shared" si="35"/>
        <v>0</v>
      </c>
    </row>
    <row r="57" spans="1:40" ht="18" customHeight="1" x14ac:dyDescent="0.25">
      <c r="A57" s="181" t="s">
        <v>98</v>
      </c>
      <c r="B57" s="182" t="s">
        <v>365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7">
        <v>0</v>
      </c>
      <c r="K57" s="26">
        <v>0</v>
      </c>
      <c r="L57" s="26">
        <v>0</v>
      </c>
      <c r="M57" s="26">
        <v>0</v>
      </c>
      <c r="N57" s="27">
        <v>0</v>
      </c>
      <c r="O57" s="26">
        <v>0</v>
      </c>
      <c r="P57" s="26">
        <v>0</v>
      </c>
      <c r="Q57" s="26">
        <v>0</v>
      </c>
      <c r="R57" s="27">
        <v>0</v>
      </c>
      <c r="S57" s="27">
        <v>0</v>
      </c>
      <c r="T57" s="26">
        <v>0</v>
      </c>
      <c r="U57" s="26">
        <v>0</v>
      </c>
      <c r="V57" s="26">
        <v>0</v>
      </c>
      <c r="W57" s="26">
        <v>0</v>
      </c>
      <c r="X57" s="28">
        <v>0</v>
      </c>
      <c r="Z57" s="181" t="s">
        <v>98</v>
      </c>
      <c r="AA57" s="182" t="s">
        <v>365</v>
      </c>
      <c r="AB57" s="151">
        <f t="shared" si="15"/>
        <v>0</v>
      </c>
      <c r="AC57" s="151">
        <f t="shared" si="16"/>
        <v>0</v>
      </c>
      <c r="AD57" s="152">
        <f t="shared" si="57"/>
        <v>0</v>
      </c>
      <c r="AE57" s="152">
        <f t="shared" si="36"/>
        <v>0</v>
      </c>
      <c r="AF57" s="153">
        <f t="shared" si="18"/>
        <v>0</v>
      </c>
      <c r="AH57" s="181" t="s">
        <v>98</v>
      </c>
      <c r="AI57" s="182" t="s">
        <v>365</v>
      </c>
      <c r="AJ57" s="243">
        <f t="shared" si="19"/>
        <v>0</v>
      </c>
      <c r="AK57" s="243">
        <f t="shared" si="32"/>
        <v>0</v>
      </c>
      <c r="AL57" s="243">
        <f t="shared" si="33"/>
        <v>0</v>
      </c>
      <c r="AM57" s="243">
        <f t="shared" si="34"/>
        <v>0</v>
      </c>
      <c r="AN57" s="244">
        <f t="shared" si="35"/>
        <v>0</v>
      </c>
    </row>
    <row r="58" spans="1:40" ht="18" customHeight="1" x14ac:dyDescent="0.25">
      <c r="A58" s="181" t="s">
        <v>99</v>
      </c>
      <c r="B58" s="182" t="s">
        <v>366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7">
        <v>0</v>
      </c>
      <c r="K58" s="26">
        <v>0</v>
      </c>
      <c r="L58" s="26">
        <v>0</v>
      </c>
      <c r="M58" s="26">
        <v>0</v>
      </c>
      <c r="N58" s="27">
        <v>0</v>
      </c>
      <c r="O58" s="26">
        <v>0</v>
      </c>
      <c r="P58" s="26">
        <v>0</v>
      </c>
      <c r="Q58" s="26">
        <v>0</v>
      </c>
      <c r="R58" s="27">
        <v>0</v>
      </c>
      <c r="S58" s="27">
        <v>0</v>
      </c>
      <c r="T58" s="26">
        <v>0</v>
      </c>
      <c r="U58" s="26">
        <v>0</v>
      </c>
      <c r="V58" s="26">
        <v>0</v>
      </c>
      <c r="W58" s="26">
        <v>0</v>
      </c>
      <c r="X58" s="28">
        <v>0</v>
      </c>
      <c r="Z58" s="181" t="s">
        <v>99</v>
      </c>
      <c r="AA58" s="182" t="s">
        <v>366</v>
      </c>
      <c r="AB58" s="151">
        <f t="shared" si="15"/>
        <v>0</v>
      </c>
      <c r="AC58" s="151">
        <f t="shared" si="16"/>
        <v>0</v>
      </c>
      <c r="AD58" s="152">
        <f t="shared" si="57"/>
        <v>0</v>
      </c>
      <c r="AE58" s="152">
        <f t="shared" si="36"/>
        <v>0</v>
      </c>
      <c r="AF58" s="153">
        <f t="shared" si="18"/>
        <v>0</v>
      </c>
      <c r="AH58" s="181" t="s">
        <v>99</v>
      </c>
      <c r="AI58" s="182" t="s">
        <v>366</v>
      </c>
      <c r="AJ58" s="243">
        <f t="shared" si="19"/>
        <v>0</v>
      </c>
      <c r="AK58" s="243">
        <f t="shared" si="32"/>
        <v>0</v>
      </c>
      <c r="AL58" s="243">
        <f t="shared" si="33"/>
        <v>0</v>
      </c>
      <c r="AM58" s="243">
        <f t="shared" si="34"/>
        <v>0</v>
      </c>
      <c r="AN58" s="244">
        <f t="shared" si="35"/>
        <v>0</v>
      </c>
    </row>
    <row r="59" spans="1:40" ht="18" customHeight="1" x14ac:dyDescent="0.25">
      <c r="A59" s="181" t="s">
        <v>100</v>
      </c>
      <c r="B59" s="182" t="s">
        <v>367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7">
        <v>0</v>
      </c>
      <c r="K59" s="26">
        <v>0</v>
      </c>
      <c r="L59" s="26">
        <v>0</v>
      </c>
      <c r="M59" s="26">
        <v>0</v>
      </c>
      <c r="N59" s="27">
        <v>0</v>
      </c>
      <c r="O59" s="26">
        <v>0</v>
      </c>
      <c r="P59" s="26">
        <v>0</v>
      </c>
      <c r="Q59" s="26">
        <v>0</v>
      </c>
      <c r="R59" s="27">
        <v>0</v>
      </c>
      <c r="S59" s="27">
        <v>0</v>
      </c>
      <c r="T59" s="26">
        <v>0</v>
      </c>
      <c r="U59" s="26">
        <v>0</v>
      </c>
      <c r="V59" s="26">
        <v>0</v>
      </c>
      <c r="W59" s="26">
        <v>0</v>
      </c>
      <c r="X59" s="28">
        <v>0</v>
      </c>
      <c r="Z59" s="181" t="s">
        <v>100</v>
      </c>
      <c r="AA59" s="182" t="s">
        <v>367</v>
      </c>
      <c r="AB59" s="151">
        <f t="shared" si="15"/>
        <v>0</v>
      </c>
      <c r="AC59" s="151">
        <f t="shared" si="16"/>
        <v>0</v>
      </c>
      <c r="AD59" s="152">
        <f t="shared" si="57"/>
        <v>0</v>
      </c>
      <c r="AE59" s="152">
        <f t="shared" si="36"/>
        <v>0</v>
      </c>
      <c r="AF59" s="153">
        <f t="shared" si="18"/>
        <v>0</v>
      </c>
      <c r="AH59" s="181" t="s">
        <v>100</v>
      </c>
      <c r="AI59" s="182" t="s">
        <v>367</v>
      </c>
      <c r="AJ59" s="243">
        <f t="shared" si="19"/>
        <v>0</v>
      </c>
      <c r="AK59" s="243">
        <f t="shared" si="32"/>
        <v>0</v>
      </c>
      <c r="AL59" s="243">
        <f t="shared" si="33"/>
        <v>0</v>
      </c>
      <c r="AM59" s="243">
        <f t="shared" si="34"/>
        <v>0</v>
      </c>
      <c r="AN59" s="244">
        <f t="shared" si="35"/>
        <v>0</v>
      </c>
    </row>
    <row r="60" spans="1:40" ht="18" customHeight="1" x14ac:dyDescent="0.25">
      <c r="A60" s="179" t="s">
        <v>101</v>
      </c>
      <c r="B60" s="180" t="s">
        <v>220</v>
      </c>
      <c r="C60" s="169">
        <f>SUM(C61:C68)</f>
        <v>0</v>
      </c>
      <c r="D60" s="169">
        <f t="shared" ref="D60:F60" si="58">SUM(D61:D68)</f>
        <v>0</v>
      </c>
      <c r="E60" s="169">
        <f t="shared" si="58"/>
        <v>0</v>
      </c>
      <c r="F60" s="169">
        <f t="shared" si="58"/>
        <v>0</v>
      </c>
      <c r="G60" s="169">
        <f t="shared" ref="G60" si="59">SUM(G61:G68)</f>
        <v>0</v>
      </c>
      <c r="H60" s="169">
        <f t="shared" ref="H60" si="60">SUM(H61:H68)</f>
        <v>0</v>
      </c>
      <c r="I60" s="169">
        <f t="shared" ref="I60:L60" si="61">SUM(I61:I68)</f>
        <v>0</v>
      </c>
      <c r="J60" s="170">
        <f t="shared" si="61"/>
        <v>0</v>
      </c>
      <c r="K60" s="169">
        <f t="shared" si="61"/>
        <v>0</v>
      </c>
      <c r="L60" s="169">
        <f t="shared" si="61"/>
        <v>0</v>
      </c>
      <c r="M60" s="169">
        <f t="shared" ref="M60:P60" si="62">SUM(M61:M68)</f>
        <v>0</v>
      </c>
      <c r="N60" s="170">
        <f t="shared" si="62"/>
        <v>0</v>
      </c>
      <c r="O60" s="169">
        <f t="shared" si="62"/>
        <v>0</v>
      </c>
      <c r="P60" s="169">
        <f t="shared" si="62"/>
        <v>0</v>
      </c>
      <c r="Q60" s="169">
        <f t="shared" ref="Q60:R60" si="63">SUM(Q61:Q68)</f>
        <v>0</v>
      </c>
      <c r="R60" s="170">
        <f t="shared" si="63"/>
        <v>0</v>
      </c>
      <c r="S60" s="170">
        <f t="shared" ref="S60:U60" si="64">SUM(S61:S68)</f>
        <v>0</v>
      </c>
      <c r="T60" s="169">
        <f t="shared" si="64"/>
        <v>0</v>
      </c>
      <c r="U60" s="169">
        <f t="shared" si="64"/>
        <v>0</v>
      </c>
      <c r="V60" s="169">
        <f t="shared" ref="V60:X60" si="65">SUM(V61:V68)</f>
        <v>0</v>
      </c>
      <c r="W60" s="169">
        <f t="shared" si="65"/>
        <v>0</v>
      </c>
      <c r="X60" s="208">
        <f t="shared" si="65"/>
        <v>0</v>
      </c>
      <c r="Z60" s="179" t="s">
        <v>101</v>
      </c>
      <c r="AA60" s="180" t="s">
        <v>220</v>
      </c>
      <c r="AB60" s="140">
        <f t="shared" si="15"/>
        <v>0</v>
      </c>
      <c r="AC60" s="140">
        <f t="shared" si="16"/>
        <v>0</v>
      </c>
      <c r="AD60" s="141">
        <f t="shared" si="57"/>
        <v>0</v>
      </c>
      <c r="AE60" s="141">
        <f t="shared" si="36"/>
        <v>0</v>
      </c>
      <c r="AF60" s="153">
        <f t="shared" si="18"/>
        <v>0</v>
      </c>
      <c r="AH60" s="179" t="s">
        <v>101</v>
      </c>
      <c r="AI60" s="180" t="s">
        <v>220</v>
      </c>
      <c r="AJ60" s="243">
        <f t="shared" si="19"/>
        <v>0</v>
      </c>
      <c r="AK60" s="243">
        <f t="shared" si="32"/>
        <v>0</v>
      </c>
      <c r="AL60" s="243">
        <f t="shared" si="33"/>
        <v>0</v>
      </c>
      <c r="AM60" s="243">
        <f t="shared" si="34"/>
        <v>0</v>
      </c>
      <c r="AN60" s="244">
        <f t="shared" si="35"/>
        <v>0</v>
      </c>
    </row>
    <row r="61" spans="1:40" ht="18" customHeight="1" x14ac:dyDescent="0.25">
      <c r="A61" s="183">
        <v>3221</v>
      </c>
      <c r="B61" s="182" t="s">
        <v>359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7">
        <v>0</v>
      </c>
      <c r="K61" s="26">
        <v>0</v>
      </c>
      <c r="L61" s="26">
        <v>0</v>
      </c>
      <c r="M61" s="26">
        <v>0</v>
      </c>
      <c r="N61" s="27">
        <v>0</v>
      </c>
      <c r="O61" s="26">
        <v>0</v>
      </c>
      <c r="P61" s="26">
        <v>0</v>
      </c>
      <c r="Q61" s="26">
        <v>0</v>
      </c>
      <c r="R61" s="27">
        <v>0</v>
      </c>
      <c r="S61" s="27">
        <v>0</v>
      </c>
      <c r="T61" s="26">
        <v>0</v>
      </c>
      <c r="U61" s="26">
        <v>0</v>
      </c>
      <c r="V61" s="26">
        <v>0</v>
      </c>
      <c r="W61" s="26">
        <v>0</v>
      </c>
      <c r="X61" s="28">
        <v>0</v>
      </c>
      <c r="Z61" s="183">
        <v>3221</v>
      </c>
      <c r="AA61" s="182" t="s">
        <v>359</v>
      </c>
      <c r="AB61" s="151">
        <f t="shared" si="15"/>
        <v>0</v>
      </c>
      <c r="AC61" s="151">
        <f t="shared" si="16"/>
        <v>0</v>
      </c>
      <c r="AD61" s="152">
        <f t="shared" si="57"/>
        <v>0</v>
      </c>
      <c r="AE61" s="152">
        <f t="shared" si="36"/>
        <v>0</v>
      </c>
      <c r="AF61" s="153">
        <f t="shared" si="18"/>
        <v>0</v>
      </c>
      <c r="AH61" s="183">
        <v>3221</v>
      </c>
      <c r="AI61" s="182" t="s">
        <v>359</v>
      </c>
      <c r="AJ61" s="243">
        <f t="shared" si="19"/>
        <v>0</v>
      </c>
      <c r="AK61" s="243">
        <f t="shared" si="32"/>
        <v>0</v>
      </c>
      <c r="AL61" s="243">
        <f t="shared" si="33"/>
        <v>0</v>
      </c>
      <c r="AM61" s="243">
        <f t="shared" si="34"/>
        <v>0</v>
      </c>
      <c r="AN61" s="244">
        <f t="shared" si="35"/>
        <v>0</v>
      </c>
    </row>
    <row r="62" spans="1:40" ht="18" customHeight="1" x14ac:dyDescent="0.25">
      <c r="A62" s="181" t="s">
        <v>102</v>
      </c>
      <c r="B62" s="182" t="s">
        <v>364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7">
        <v>0</v>
      </c>
      <c r="K62" s="26">
        <v>0</v>
      </c>
      <c r="L62" s="26">
        <v>0</v>
      </c>
      <c r="M62" s="26">
        <v>0</v>
      </c>
      <c r="N62" s="27">
        <v>0</v>
      </c>
      <c r="O62" s="26">
        <v>0</v>
      </c>
      <c r="P62" s="26">
        <v>0</v>
      </c>
      <c r="Q62" s="26">
        <v>0</v>
      </c>
      <c r="R62" s="27">
        <v>0</v>
      </c>
      <c r="S62" s="27">
        <v>0</v>
      </c>
      <c r="T62" s="26">
        <v>0</v>
      </c>
      <c r="U62" s="26">
        <v>0</v>
      </c>
      <c r="V62" s="26">
        <v>0</v>
      </c>
      <c r="W62" s="26">
        <v>0</v>
      </c>
      <c r="X62" s="28">
        <v>0</v>
      </c>
      <c r="Z62" s="181" t="s">
        <v>102</v>
      </c>
      <c r="AA62" s="182" t="s">
        <v>364</v>
      </c>
      <c r="AB62" s="151">
        <f t="shared" si="15"/>
        <v>0</v>
      </c>
      <c r="AC62" s="151">
        <f t="shared" si="16"/>
        <v>0</v>
      </c>
      <c r="AD62" s="152">
        <f t="shared" si="57"/>
        <v>0</v>
      </c>
      <c r="AE62" s="152">
        <f t="shared" si="36"/>
        <v>0</v>
      </c>
      <c r="AF62" s="153">
        <f t="shared" si="18"/>
        <v>0</v>
      </c>
      <c r="AH62" s="181" t="s">
        <v>102</v>
      </c>
      <c r="AI62" s="182" t="s">
        <v>364</v>
      </c>
      <c r="AJ62" s="243">
        <f t="shared" si="19"/>
        <v>0</v>
      </c>
      <c r="AK62" s="243">
        <f t="shared" si="32"/>
        <v>0</v>
      </c>
      <c r="AL62" s="243">
        <f t="shared" si="33"/>
        <v>0</v>
      </c>
      <c r="AM62" s="243">
        <f t="shared" si="34"/>
        <v>0</v>
      </c>
      <c r="AN62" s="244">
        <f t="shared" si="35"/>
        <v>0</v>
      </c>
    </row>
    <row r="63" spans="1:40" ht="18" customHeight="1" x14ac:dyDescent="0.25">
      <c r="A63" s="181" t="s">
        <v>103</v>
      </c>
      <c r="B63" s="182" t="s">
        <v>368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7">
        <v>0</v>
      </c>
      <c r="K63" s="26">
        <v>0</v>
      </c>
      <c r="L63" s="26">
        <v>0</v>
      </c>
      <c r="M63" s="26">
        <v>0</v>
      </c>
      <c r="N63" s="27">
        <v>0</v>
      </c>
      <c r="O63" s="26">
        <v>0</v>
      </c>
      <c r="P63" s="26">
        <v>0</v>
      </c>
      <c r="Q63" s="26">
        <v>0</v>
      </c>
      <c r="R63" s="27">
        <v>0</v>
      </c>
      <c r="S63" s="27">
        <v>0</v>
      </c>
      <c r="T63" s="26">
        <v>0</v>
      </c>
      <c r="U63" s="26">
        <v>0</v>
      </c>
      <c r="V63" s="26">
        <v>0</v>
      </c>
      <c r="W63" s="26">
        <v>0</v>
      </c>
      <c r="X63" s="28">
        <v>0</v>
      </c>
      <c r="Z63" s="181" t="s">
        <v>103</v>
      </c>
      <c r="AA63" s="182" t="s">
        <v>368</v>
      </c>
      <c r="AB63" s="151">
        <f t="shared" si="15"/>
        <v>0</v>
      </c>
      <c r="AC63" s="151">
        <f t="shared" si="16"/>
        <v>0</v>
      </c>
      <c r="AD63" s="152">
        <f t="shared" si="57"/>
        <v>0</v>
      </c>
      <c r="AE63" s="152">
        <f t="shared" si="36"/>
        <v>0</v>
      </c>
      <c r="AF63" s="153">
        <f t="shared" si="18"/>
        <v>0</v>
      </c>
      <c r="AH63" s="181" t="s">
        <v>103</v>
      </c>
      <c r="AI63" s="182" t="s">
        <v>368</v>
      </c>
      <c r="AJ63" s="243">
        <f t="shared" si="19"/>
        <v>0</v>
      </c>
      <c r="AK63" s="243">
        <f t="shared" si="32"/>
        <v>0</v>
      </c>
      <c r="AL63" s="243">
        <f t="shared" si="33"/>
        <v>0</v>
      </c>
      <c r="AM63" s="243">
        <f t="shared" si="34"/>
        <v>0</v>
      </c>
      <c r="AN63" s="244">
        <f t="shared" si="35"/>
        <v>0</v>
      </c>
    </row>
    <row r="64" spans="1:40" ht="18" customHeight="1" x14ac:dyDescent="0.25">
      <c r="A64" s="181" t="s">
        <v>104</v>
      </c>
      <c r="B64" s="182" t="s">
        <v>298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7">
        <v>0</v>
      </c>
      <c r="K64" s="26">
        <v>0</v>
      </c>
      <c r="L64" s="26">
        <v>0</v>
      </c>
      <c r="M64" s="26">
        <v>0</v>
      </c>
      <c r="N64" s="27">
        <v>0</v>
      </c>
      <c r="O64" s="26">
        <v>0</v>
      </c>
      <c r="P64" s="26">
        <v>0</v>
      </c>
      <c r="Q64" s="26">
        <v>0</v>
      </c>
      <c r="R64" s="27">
        <v>0</v>
      </c>
      <c r="S64" s="27">
        <v>0</v>
      </c>
      <c r="T64" s="26">
        <v>0</v>
      </c>
      <c r="U64" s="26">
        <v>0</v>
      </c>
      <c r="V64" s="26">
        <v>0</v>
      </c>
      <c r="W64" s="26">
        <v>0</v>
      </c>
      <c r="X64" s="28">
        <v>0</v>
      </c>
      <c r="Z64" s="181" t="s">
        <v>104</v>
      </c>
      <c r="AA64" s="182" t="s">
        <v>298</v>
      </c>
      <c r="AB64" s="151">
        <f t="shared" si="15"/>
        <v>0</v>
      </c>
      <c r="AC64" s="151">
        <f t="shared" si="16"/>
        <v>0</v>
      </c>
      <c r="AD64" s="152">
        <f t="shared" si="57"/>
        <v>0</v>
      </c>
      <c r="AE64" s="152">
        <f t="shared" si="36"/>
        <v>0</v>
      </c>
      <c r="AF64" s="153">
        <f t="shared" si="18"/>
        <v>0</v>
      </c>
      <c r="AH64" s="181" t="s">
        <v>104</v>
      </c>
      <c r="AI64" s="182" t="s">
        <v>298</v>
      </c>
      <c r="AJ64" s="243">
        <f t="shared" si="19"/>
        <v>0</v>
      </c>
      <c r="AK64" s="243">
        <f t="shared" si="32"/>
        <v>0</v>
      </c>
      <c r="AL64" s="243">
        <f t="shared" si="33"/>
        <v>0</v>
      </c>
      <c r="AM64" s="243">
        <f t="shared" si="34"/>
        <v>0</v>
      </c>
      <c r="AN64" s="244">
        <f t="shared" si="35"/>
        <v>0</v>
      </c>
    </row>
    <row r="65" spans="1:40" ht="18" customHeight="1" x14ac:dyDescent="0.25">
      <c r="A65" s="181" t="s">
        <v>105</v>
      </c>
      <c r="B65" s="182" t="s">
        <v>299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7">
        <v>0</v>
      </c>
      <c r="K65" s="26">
        <v>0</v>
      </c>
      <c r="L65" s="26">
        <v>0</v>
      </c>
      <c r="M65" s="26">
        <v>0</v>
      </c>
      <c r="N65" s="27">
        <v>0</v>
      </c>
      <c r="O65" s="26">
        <v>0</v>
      </c>
      <c r="P65" s="26">
        <v>0</v>
      </c>
      <c r="Q65" s="26">
        <v>0</v>
      </c>
      <c r="R65" s="27">
        <v>0</v>
      </c>
      <c r="S65" s="27">
        <v>0</v>
      </c>
      <c r="T65" s="26">
        <v>0</v>
      </c>
      <c r="U65" s="26">
        <v>0</v>
      </c>
      <c r="V65" s="26">
        <v>0</v>
      </c>
      <c r="W65" s="26">
        <v>0</v>
      </c>
      <c r="X65" s="28">
        <v>0</v>
      </c>
      <c r="Z65" s="181" t="s">
        <v>105</v>
      </c>
      <c r="AA65" s="182" t="s">
        <v>299</v>
      </c>
      <c r="AB65" s="151">
        <f t="shared" si="15"/>
        <v>0</v>
      </c>
      <c r="AC65" s="151">
        <f t="shared" si="16"/>
        <v>0</v>
      </c>
      <c r="AD65" s="152">
        <f t="shared" si="57"/>
        <v>0</v>
      </c>
      <c r="AE65" s="152">
        <f t="shared" si="36"/>
        <v>0</v>
      </c>
      <c r="AF65" s="153">
        <f t="shared" si="18"/>
        <v>0</v>
      </c>
      <c r="AH65" s="181" t="s">
        <v>105</v>
      </c>
      <c r="AI65" s="182" t="s">
        <v>299</v>
      </c>
      <c r="AJ65" s="243">
        <f t="shared" si="19"/>
        <v>0</v>
      </c>
      <c r="AK65" s="243">
        <f t="shared" si="32"/>
        <v>0</v>
      </c>
      <c r="AL65" s="243">
        <f t="shared" si="33"/>
        <v>0</v>
      </c>
      <c r="AM65" s="243">
        <f t="shared" si="34"/>
        <v>0</v>
      </c>
      <c r="AN65" s="244">
        <f t="shared" si="35"/>
        <v>0</v>
      </c>
    </row>
    <row r="66" spans="1:40" ht="18" customHeight="1" x14ac:dyDescent="0.25">
      <c r="A66" s="181" t="s">
        <v>106</v>
      </c>
      <c r="B66" s="182" t="s">
        <v>369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7">
        <v>0</v>
      </c>
      <c r="K66" s="26">
        <v>0</v>
      </c>
      <c r="L66" s="26">
        <v>0</v>
      </c>
      <c r="M66" s="26">
        <v>0</v>
      </c>
      <c r="N66" s="27">
        <v>0</v>
      </c>
      <c r="O66" s="26">
        <v>0</v>
      </c>
      <c r="P66" s="26">
        <v>0</v>
      </c>
      <c r="Q66" s="26">
        <v>0</v>
      </c>
      <c r="R66" s="27">
        <v>0</v>
      </c>
      <c r="S66" s="27">
        <v>0</v>
      </c>
      <c r="T66" s="26">
        <v>0</v>
      </c>
      <c r="U66" s="26">
        <v>0</v>
      </c>
      <c r="V66" s="26">
        <v>0</v>
      </c>
      <c r="W66" s="26">
        <v>0</v>
      </c>
      <c r="X66" s="28">
        <v>0</v>
      </c>
      <c r="Z66" s="181" t="s">
        <v>106</v>
      </c>
      <c r="AA66" s="182" t="s">
        <v>369</v>
      </c>
      <c r="AB66" s="151">
        <f t="shared" si="15"/>
        <v>0</v>
      </c>
      <c r="AC66" s="151">
        <f t="shared" si="16"/>
        <v>0</v>
      </c>
      <c r="AD66" s="152">
        <f t="shared" si="57"/>
        <v>0</v>
      </c>
      <c r="AE66" s="152">
        <f t="shared" si="36"/>
        <v>0</v>
      </c>
      <c r="AF66" s="153">
        <f t="shared" si="18"/>
        <v>0</v>
      </c>
      <c r="AH66" s="181" t="s">
        <v>106</v>
      </c>
      <c r="AI66" s="182" t="s">
        <v>369</v>
      </c>
      <c r="AJ66" s="243">
        <f t="shared" si="19"/>
        <v>0</v>
      </c>
      <c r="AK66" s="243">
        <f t="shared" si="32"/>
        <v>0</v>
      </c>
      <c r="AL66" s="243">
        <f t="shared" si="33"/>
        <v>0</v>
      </c>
      <c r="AM66" s="243">
        <f t="shared" si="34"/>
        <v>0</v>
      </c>
      <c r="AN66" s="244">
        <f t="shared" si="35"/>
        <v>0</v>
      </c>
    </row>
    <row r="67" spans="1:40" ht="18" customHeight="1" x14ac:dyDescent="0.25">
      <c r="A67" s="181" t="s">
        <v>107</v>
      </c>
      <c r="B67" s="182" t="s">
        <v>370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7">
        <v>0</v>
      </c>
      <c r="K67" s="26">
        <v>0</v>
      </c>
      <c r="L67" s="26">
        <v>0</v>
      </c>
      <c r="M67" s="26">
        <v>0</v>
      </c>
      <c r="N67" s="27">
        <v>0</v>
      </c>
      <c r="O67" s="26">
        <v>0</v>
      </c>
      <c r="P67" s="26">
        <v>0</v>
      </c>
      <c r="Q67" s="26">
        <v>0</v>
      </c>
      <c r="R67" s="27">
        <v>0</v>
      </c>
      <c r="S67" s="27">
        <v>0</v>
      </c>
      <c r="T67" s="26">
        <v>0</v>
      </c>
      <c r="U67" s="26">
        <v>0</v>
      </c>
      <c r="V67" s="26">
        <v>0</v>
      </c>
      <c r="W67" s="26">
        <v>0</v>
      </c>
      <c r="X67" s="28">
        <v>0</v>
      </c>
      <c r="Z67" s="181" t="s">
        <v>107</v>
      </c>
      <c r="AA67" s="182" t="s">
        <v>370</v>
      </c>
      <c r="AB67" s="151">
        <f t="shared" si="15"/>
        <v>0</v>
      </c>
      <c r="AC67" s="151">
        <f t="shared" si="16"/>
        <v>0</v>
      </c>
      <c r="AD67" s="152">
        <f t="shared" si="57"/>
        <v>0</v>
      </c>
      <c r="AE67" s="152">
        <f t="shared" si="36"/>
        <v>0</v>
      </c>
      <c r="AF67" s="153">
        <f t="shared" si="18"/>
        <v>0</v>
      </c>
      <c r="AH67" s="181" t="s">
        <v>107</v>
      </c>
      <c r="AI67" s="182" t="s">
        <v>370</v>
      </c>
      <c r="AJ67" s="243">
        <f t="shared" si="19"/>
        <v>0</v>
      </c>
      <c r="AK67" s="243">
        <f t="shared" si="32"/>
        <v>0</v>
      </c>
      <c r="AL67" s="243">
        <f t="shared" si="33"/>
        <v>0</v>
      </c>
      <c r="AM67" s="243">
        <f t="shared" si="34"/>
        <v>0</v>
      </c>
      <c r="AN67" s="244">
        <f t="shared" si="35"/>
        <v>0</v>
      </c>
    </row>
    <row r="68" spans="1:40" ht="18" customHeight="1" x14ac:dyDescent="0.25">
      <c r="A68" s="181" t="s">
        <v>108</v>
      </c>
      <c r="B68" s="182" t="s">
        <v>367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7">
        <v>0</v>
      </c>
      <c r="K68" s="26">
        <v>0</v>
      </c>
      <c r="L68" s="26">
        <v>0</v>
      </c>
      <c r="M68" s="26">
        <v>0</v>
      </c>
      <c r="N68" s="27">
        <v>0</v>
      </c>
      <c r="O68" s="26">
        <v>0</v>
      </c>
      <c r="P68" s="26">
        <v>0</v>
      </c>
      <c r="Q68" s="26">
        <v>0</v>
      </c>
      <c r="R68" s="27">
        <v>0</v>
      </c>
      <c r="S68" s="27">
        <v>0</v>
      </c>
      <c r="T68" s="26">
        <v>0</v>
      </c>
      <c r="U68" s="26">
        <v>0</v>
      </c>
      <c r="V68" s="26">
        <v>0</v>
      </c>
      <c r="W68" s="26">
        <v>0</v>
      </c>
      <c r="X68" s="28">
        <v>0</v>
      </c>
      <c r="Z68" s="181" t="s">
        <v>108</v>
      </c>
      <c r="AA68" s="182" t="s">
        <v>367</v>
      </c>
      <c r="AB68" s="151">
        <f t="shared" si="15"/>
        <v>0</v>
      </c>
      <c r="AC68" s="151">
        <f t="shared" si="16"/>
        <v>0</v>
      </c>
      <c r="AD68" s="152">
        <f t="shared" si="57"/>
        <v>0</v>
      </c>
      <c r="AE68" s="152">
        <f t="shared" si="36"/>
        <v>0</v>
      </c>
      <c r="AF68" s="153">
        <f t="shared" si="18"/>
        <v>0</v>
      </c>
      <c r="AH68" s="181" t="s">
        <v>108</v>
      </c>
      <c r="AI68" s="182" t="s">
        <v>367</v>
      </c>
      <c r="AJ68" s="243">
        <f t="shared" si="19"/>
        <v>0</v>
      </c>
      <c r="AK68" s="243">
        <f t="shared" si="32"/>
        <v>0</v>
      </c>
      <c r="AL68" s="243">
        <f t="shared" si="33"/>
        <v>0</v>
      </c>
      <c r="AM68" s="243">
        <f t="shared" si="34"/>
        <v>0</v>
      </c>
      <c r="AN68" s="244">
        <f t="shared" si="35"/>
        <v>0</v>
      </c>
    </row>
    <row r="69" spans="1:40" ht="18" customHeight="1" x14ac:dyDescent="0.25">
      <c r="A69" s="175" t="s">
        <v>109</v>
      </c>
      <c r="B69" s="173" t="s">
        <v>300</v>
      </c>
      <c r="C69" s="169">
        <f>SUM(C70:C77)</f>
        <v>141399.92488000006</v>
      </c>
      <c r="D69" s="169">
        <f t="shared" ref="D69:J69" si="66">SUM(D70:D77)</f>
        <v>1411323.1412799999</v>
      </c>
      <c r="E69" s="169">
        <f t="shared" si="66"/>
        <v>1794166</v>
      </c>
      <c r="F69" s="169">
        <f t="shared" si="66"/>
        <v>5170073.2970399996</v>
      </c>
      <c r="G69" s="169">
        <f t="shared" si="66"/>
        <v>368341.15294200019</v>
      </c>
      <c r="H69" s="169">
        <f t="shared" si="66"/>
        <v>1639931.2</v>
      </c>
      <c r="I69" s="169">
        <f>SUM(I70:I77)</f>
        <v>509199.22928999993</v>
      </c>
      <c r="J69" s="170">
        <f t="shared" si="66"/>
        <v>1185371.8</v>
      </c>
      <c r="K69" s="169">
        <f t="shared" ref="K69:L69" si="67">SUM(K70:K77)</f>
        <v>1032119.3013399999</v>
      </c>
      <c r="L69" s="169">
        <f t="shared" si="67"/>
        <v>332929.12442999997</v>
      </c>
      <c r="M69" s="169">
        <f>SUM(M70:M77)</f>
        <v>1457545.2625249997</v>
      </c>
      <c r="N69" s="170">
        <f t="shared" ref="N69:P69" si="68">SUM(N70:N77)</f>
        <v>1439760.8399999999</v>
      </c>
      <c r="O69" s="169">
        <f t="shared" si="68"/>
        <v>1167747.25755</v>
      </c>
      <c r="P69" s="169">
        <f t="shared" si="68"/>
        <v>-471275.90433000028</v>
      </c>
      <c r="Q69" s="169">
        <f>SUM(Q70:Q77)</f>
        <v>3764919.1022400004</v>
      </c>
      <c r="R69" s="170">
        <f t="shared" ref="R69:T69" si="69">SUM(R70:R77)</f>
        <v>2067226.9500000002</v>
      </c>
      <c r="S69" s="170">
        <f t="shared" si="69"/>
        <v>2416.5100000000093</v>
      </c>
      <c r="T69" s="169">
        <f t="shared" si="69"/>
        <v>-669661.33782000002</v>
      </c>
      <c r="U69" s="169">
        <f t="shared" ref="U69" si="70">SUM(U70:U77)</f>
        <v>229896.93542400002</v>
      </c>
      <c r="V69" s="169">
        <f t="shared" ref="V69:X69" si="71">SUM(V70:V77)</f>
        <v>682933.16760300007</v>
      </c>
      <c r="W69" s="169">
        <f t="shared" si="71"/>
        <v>77198.827594499919</v>
      </c>
      <c r="X69" s="208">
        <f t="shared" si="71"/>
        <v>826639.22910100012</v>
      </c>
      <c r="Z69" s="175" t="s">
        <v>109</v>
      </c>
      <c r="AA69" s="173" t="s">
        <v>300</v>
      </c>
      <c r="AB69" s="140">
        <f t="shared" ref="AB69:AB94" si="72">C69+D69+E69+F69</f>
        <v>8516962.3631999996</v>
      </c>
      <c r="AC69" s="140">
        <f t="shared" ref="AC69:AC94" si="73">G69+H69+I69+J69</f>
        <v>3702843.3822320001</v>
      </c>
      <c r="AD69" s="141">
        <f t="shared" si="57"/>
        <v>4262354.5282949992</v>
      </c>
      <c r="AE69" s="141">
        <f t="shared" si="36"/>
        <v>6528617.40546</v>
      </c>
      <c r="AF69" s="147">
        <f t="shared" ref="AF69:AF94" si="74">S69+T69+U69+V69</f>
        <v>245585.27520700009</v>
      </c>
      <c r="AH69" s="175" t="s">
        <v>109</v>
      </c>
      <c r="AI69" s="173" t="s">
        <v>300</v>
      </c>
      <c r="AJ69" s="243">
        <f t="shared" ref="AJ69:AJ94" si="75">AB69/1000</f>
        <v>8516.9623632000003</v>
      </c>
      <c r="AK69" s="243">
        <f t="shared" si="32"/>
        <v>3702.8433822320003</v>
      </c>
      <c r="AL69" s="243">
        <f t="shared" si="33"/>
        <v>4262.354528294999</v>
      </c>
      <c r="AM69" s="243">
        <f t="shared" si="34"/>
        <v>6528.6174054599996</v>
      </c>
      <c r="AN69" s="244">
        <f t="shared" si="35"/>
        <v>245.58527520700008</v>
      </c>
    </row>
    <row r="70" spans="1:40" ht="18" customHeight="1" x14ac:dyDescent="0.25">
      <c r="A70" s="176">
        <v>3301</v>
      </c>
      <c r="B70" s="174" t="s">
        <v>371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7">
        <v>0</v>
      </c>
      <c r="K70" s="26">
        <v>0</v>
      </c>
      <c r="L70" s="26">
        <v>0</v>
      </c>
      <c r="M70" s="26">
        <v>0</v>
      </c>
      <c r="N70" s="27">
        <v>0</v>
      </c>
      <c r="O70" s="26">
        <v>0</v>
      </c>
      <c r="P70" s="26">
        <v>0</v>
      </c>
      <c r="Q70" s="26">
        <v>0</v>
      </c>
      <c r="R70" s="27">
        <v>0</v>
      </c>
      <c r="S70" s="27">
        <v>0</v>
      </c>
      <c r="T70" s="26">
        <v>0</v>
      </c>
      <c r="U70" s="26">
        <v>0</v>
      </c>
      <c r="V70" s="26">
        <v>0</v>
      </c>
      <c r="W70" s="26">
        <v>0</v>
      </c>
      <c r="X70" s="28">
        <v>0</v>
      </c>
      <c r="Z70" s="176">
        <v>3301</v>
      </c>
      <c r="AA70" s="174" t="s">
        <v>371</v>
      </c>
      <c r="AB70" s="151">
        <f t="shared" si="72"/>
        <v>0</v>
      </c>
      <c r="AC70" s="151">
        <f t="shared" si="73"/>
        <v>0</v>
      </c>
      <c r="AD70" s="152">
        <f t="shared" si="57"/>
        <v>0</v>
      </c>
      <c r="AE70" s="152">
        <f t="shared" si="36"/>
        <v>0</v>
      </c>
      <c r="AF70" s="153">
        <f t="shared" si="74"/>
        <v>0</v>
      </c>
      <c r="AH70" s="176">
        <v>3301</v>
      </c>
      <c r="AI70" s="174" t="s">
        <v>371</v>
      </c>
      <c r="AJ70" s="243">
        <f t="shared" si="75"/>
        <v>0</v>
      </c>
      <c r="AK70" s="243">
        <f t="shared" si="32"/>
        <v>0</v>
      </c>
      <c r="AL70" s="243">
        <f t="shared" si="33"/>
        <v>0</v>
      </c>
      <c r="AM70" s="243">
        <f t="shared" si="34"/>
        <v>0</v>
      </c>
      <c r="AN70" s="244">
        <f t="shared" si="35"/>
        <v>0</v>
      </c>
    </row>
    <row r="71" spans="1:40" ht="18" customHeight="1" x14ac:dyDescent="0.25">
      <c r="A71" s="172" t="s">
        <v>110</v>
      </c>
      <c r="B71" s="174" t="s">
        <v>372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7">
        <v>0</v>
      </c>
      <c r="K71" s="26">
        <v>0</v>
      </c>
      <c r="L71" s="26">
        <v>0</v>
      </c>
      <c r="M71" s="26">
        <v>0</v>
      </c>
      <c r="N71" s="27">
        <v>0</v>
      </c>
      <c r="O71" s="26">
        <v>0</v>
      </c>
      <c r="P71" s="26">
        <v>0</v>
      </c>
      <c r="Q71" s="26">
        <v>0</v>
      </c>
      <c r="R71" s="27">
        <v>0</v>
      </c>
      <c r="S71" s="27">
        <v>0</v>
      </c>
      <c r="T71" s="26">
        <v>0</v>
      </c>
      <c r="U71" s="26">
        <v>0</v>
      </c>
      <c r="V71" s="26">
        <v>0</v>
      </c>
      <c r="W71" s="26">
        <v>0</v>
      </c>
      <c r="X71" s="28">
        <v>0</v>
      </c>
      <c r="Z71" s="172" t="s">
        <v>110</v>
      </c>
      <c r="AA71" s="174" t="s">
        <v>372</v>
      </c>
      <c r="AB71" s="151">
        <f t="shared" si="72"/>
        <v>0</v>
      </c>
      <c r="AC71" s="151">
        <f t="shared" si="73"/>
        <v>0</v>
      </c>
      <c r="AD71" s="152">
        <f t="shared" si="57"/>
        <v>0</v>
      </c>
      <c r="AE71" s="152">
        <f t="shared" si="36"/>
        <v>0</v>
      </c>
      <c r="AF71" s="153">
        <f t="shared" si="74"/>
        <v>0</v>
      </c>
      <c r="AH71" s="172" t="s">
        <v>110</v>
      </c>
      <c r="AI71" s="174" t="s">
        <v>372</v>
      </c>
      <c r="AJ71" s="243">
        <f t="shared" si="75"/>
        <v>0</v>
      </c>
      <c r="AK71" s="243">
        <f t="shared" si="32"/>
        <v>0</v>
      </c>
      <c r="AL71" s="243">
        <f t="shared" si="33"/>
        <v>0</v>
      </c>
      <c r="AM71" s="243">
        <f t="shared" si="34"/>
        <v>0</v>
      </c>
      <c r="AN71" s="244">
        <f t="shared" si="35"/>
        <v>0</v>
      </c>
    </row>
    <row r="72" spans="1:40" ht="18" customHeight="1" x14ac:dyDescent="0.25">
      <c r="A72" s="172" t="s">
        <v>111</v>
      </c>
      <c r="B72" s="174" t="s">
        <v>301</v>
      </c>
      <c r="C72" s="26">
        <f>C80+C89</f>
        <v>-18755</v>
      </c>
      <c r="D72" s="26">
        <f t="shared" ref="D72:I72" si="76">D80+D89</f>
        <v>-84245</v>
      </c>
      <c r="E72" s="26">
        <f t="shared" si="76"/>
        <v>1014620</v>
      </c>
      <c r="F72" s="26">
        <f t="shared" si="76"/>
        <v>3915777</v>
      </c>
      <c r="G72" s="26">
        <f t="shared" si="76"/>
        <v>-1136000</v>
      </c>
      <c r="H72" s="26">
        <f t="shared" si="76"/>
        <v>654083</v>
      </c>
      <c r="I72" s="26">
        <f t="shared" si="76"/>
        <v>-194676</v>
      </c>
      <c r="J72" s="27">
        <f>J80+J89</f>
        <v>1975709.3</v>
      </c>
      <c r="K72" s="26">
        <f t="shared" ref="K72:M72" si="77">K80+K89</f>
        <v>1218159</v>
      </c>
      <c r="L72" s="26">
        <f t="shared" si="77"/>
        <v>230968</v>
      </c>
      <c r="M72" s="26">
        <f t="shared" si="77"/>
        <v>-785302</v>
      </c>
      <c r="N72" s="27">
        <f>N80+N89</f>
        <v>-261666.60000000009</v>
      </c>
      <c r="O72" s="26">
        <f t="shared" ref="O72:Q73" si="78">O80+O89</f>
        <v>39116</v>
      </c>
      <c r="P72" s="26">
        <f t="shared" si="78"/>
        <v>-420690</v>
      </c>
      <c r="Q72" s="26">
        <f t="shared" si="78"/>
        <v>2249262</v>
      </c>
      <c r="R72" s="27">
        <f t="shared" ref="R72:X73" si="79">R80+R89</f>
        <v>2509704</v>
      </c>
      <c r="S72" s="27">
        <f t="shared" si="79"/>
        <v>222783</v>
      </c>
      <c r="T72" s="26">
        <f t="shared" si="79"/>
        <v>30033</v>
      </c>
      <c r="U72" s="26">
        <f t="shared" si="79"/>
        <v>-555952</v>
      </c>
      <c r="V72" s="26">
        <f t="shared" si="79"/>
        <v>-88740</v>
      </c>
      <c r="W72" s="26">
        <f t="shared" si="79"/>
        <v>203090</v>
      </c>
      <c r="X72" s="28">
        <f t="shared" si="79"/>
        <v>1063181.3</v>
      </c>
      <c r="Z72" s="172" t="s">
        <v>111</v>
      </c>
      <c r="AA72" s="174" t="s">
        <v>301</v>
      </c>
      <c r="AB72" s="151">
        <f t="shared" si="72"/>
        <v>4827397</v>
      </c>
      <c r="AC72" s="151">
        <f t="shared" si="73"/>
        <v>1299116.3</v>
      </c>
      <c r="AD72" s="152">
        <f t="shared" si="57"/>
        <v>402158.39999999991</v>
      </c>
      <c r="AE72" s="152">
        <f t="shared" si="36"/>
        <v>4377392</v>
      </c>
      <c r="AF72" s="153">
        <f t="shared" si="74"/>
        <v>-391876</v>
      </c>
      <c r="AH72" s="172" t="s">
        <v>111</v>
      </c>
      <c r="AI72" s="174" t="s">
        <v>301</v>
      </c>
      <c r="AJ72" s="243">
        <f t="shared" si="75"/>
        <v>4827.3969999999999</v>
      </c>
      <c r="AK72" s="243">
        <f t="shared" si="32"/>
        <v>1299.1163000000001</v>
      </c>
      <c r="AL72" s="243">
        <f t="shared" si="33"/>
        <v>402.15839999999992</v>
      </c>
      <c r="AM72" s="243">
        <f t="shared" si="34"/>
        <v>4377.3919999999998</v>
      </c>
      <c r="AN72" s="244">
        <f t="shared" si="35"/>
        <v>-391.87599999999998</v>
      </c>
    </row>
    <row r="73" spans="1:40" ht="18" customHeight="1" x14ac:dyDescent="0.25">
      <c r="A73" s="172" t="s">
        <v>112</v>
      </c>
      <c r="B73" s="174" t="s">
        <v>302</v>
      </c>
      <c r="C73" s="26">
        <f>C81+C90</f>
        <v>160154.92488000006</v>
      </c>
      <c r="D73" s="26">
        <f t="shared" ref="D73:G73" si="80">D81+D90</f>
        <v>1495568.1412799999</v>
      </c>
      <c r="E73" s="26">
        <f t="shared" si="80"/>
        <v>779546</v>
      </c>
      <c r="F73" s="26">
        <f t="shared" si="80"/>
        <v>1254296.2970399999</v>
      </c>
      <c r="G73" s="26">
        <f t="shared" si="80"/>
        <v>1504341.1529420002</v>
      </c>
      <c r="H73" s="26">
        <f>H81+H90</f>
        <v>985848.2</v>
      </c>
      <c r="I73" s="26">
        <f>I81+I90</f>
        <v>703875.22928999993</v>
      </c>
      <c r="J73" s="27">
        <f>J81+J90</f>
        <v>-790337.5</v>
      </c>
      <c r="K73" s="26">
        <f t="shared" ref="K73" si="81">K81+K90</f>
        <v>-186039.69866000011</v>
      </c>
      <c r="L73" s="26">
        <f>L81+L90</f>
        <v>101961.12442999997</v>
      </c>
      <c r="M73" s="26">
        <f>M81+M90</f>
        <v>2242847.2625249997</v>
      </c>
      <c r="N73" s="27">
        <f>N81+N90</f>
        <v>1701427.44</v>
      </c>
      <c r="O73" s="26">
        <f t="shared" si="78"/>
        <v>1128631.25755</v>
      </c>
      <c r="P73" s="26">
        <f>P81+P90</f>
        <v>-50585.904330000281</v>
      </c>
      <c r="Q73" s="26">
        <f>Q81+Q90</f>
        <v>1515657.1022400004</v>
      </c>
      <c r="R73" s="27">
        <f t="shared" si="79"/>
        <v>-442477.04999999981</v>
      </c>
      <c r="S73" s="27">
        <f t="shared" si="79"/>
        <v>-220366.49</v>
      </c>
      <c r="T73" s="26">
        <f t="shared" si="79"/>
        <v>-699694.33782000002</v>
      </c>
      <c r="U73" s="26">
        <f t="shared" si="79"/>
        <v>785848.93542400002</v>
      </c>
      <c r="V73" s="26">
        <f t="shared" si="79"/>
        <v>771673.16760300007</v>
      </c>
      <c r="W73" s="26">
        <f t="shared" si="79"/>
        <v>-125891.17240550008</v>
      </c>
      <c r="X73" s="28">
        <f t="shared" si="79"/>
        <v>-236542.07089899993</v>
      </c>
      <c r="Z73" s="172" t="s">
        <v>112</v>
      </c>
      <c r="AA73" s="174" t="s">
        <v>302</v>
      </c>
      <c r="AB73" s="151">
        <f t="shared" si="72"/>
        <v>3689565.3631999996</v>
      </c>
      <c r="AC73" s="151">
        <f t="shared" si="73"/>
        <v>2403727.0822320003</v>
      </c>
      <c r="AD73" s="152">
        <f t="shared" si="57"/>
        <v>3860196.1282949992</v>
      </c>
      <c r="AE73" s="152">
        <f t="shared" si="36"/>
        <v>2151225.40546</v>
      </c>
      <c r="AF73" s="153">
        <f t="shared" si="74"/>
        <v>637461.27520700009</v>
      </c>
      <c r="AH73" s="172" t="s">
        <v>112</v>
      </c>
      <c r="AI73" s="174" t="s">
        <v>302</v>
      </c>
      <c r="AJ73" s="243">
        <f t="shared" si="75"/>
        <v>3689.5653631999994</v>
      </c>
      <c r="AK73" s="243">
        <f t="shared" si="32"/>
        <v>2403.7270822320002</v>
      </c>
      <c r="AL73" s="243">
        <f t="shared" si="33"/>
        <v>3860.1961282949992</v>
      </c>
      <c r="AM73" s="243">
        <f t="shared" si="34"/>
        <v>2151.2254054599998</v>
      </c>
      <c r="AN73" s="244">
        <f t="shared" si="35"/>
        <v>637.46127520700009</v>
      </c>
    </row>
    <row r="74" spans="1:40" ht="18" customHeight="1" x14ac:dyDescent="0.25">
      <c r="A74" s="172" t="s">
        <v>113</v>
      </c>
      <c r="B74" s="174" t="s">
        <v>373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7">
        <v>0</v>
      </c>
      <c r="K74" s="26">
        <v>0</v>
      </c>
      <c r="L74" s="26">
        <v>0</v>
      </c>
      <c r="M74" s="26">
        <v>0</v>
      </c>
      <c r="N74" s="27">
        <v>0</v>
      </c>
      <c r="O74" s="26">
        <v>0</v>
      </c>
      <c r="P74" s="26">
        <v>0</v>
      </c>
      <c r="Q74" s="26">
        <v>0</v>
      </c>
      <c r="R74" s="27">
        <v>0</v>
      </c>
      <c r="S74" s="27">
        <v>0</v>
      </c>
      <c r="T74" s="26">
        <v>0</v>
      </c>
      <c r="U74" s="26">
        <v>0</v>
      </c>
      <c r="V74" s="26">
        <v>0</v>
      </c>
      <c r="W74" s="26">
        <v>0</v>
      </c>
      <c r="X74" s="28">
        <v>0</v>
      </c>
      <c r="Z74" s="172" t="s">
        <v>113</v>
      </c>
      <c r="AA74" s="174" t="s">
        <v>373</v>
      </c>
      <c r="AB74" s="151">
        <f t="shared" si="72"/>
        <v>0</v>
      </c>
      <c r="AC74" s="151">
        <f t="shared" si="73"/>
        <v>0</v>
      </c>
      <c r="AD74" s="152">
        <f>K74+L74+M74+N74</f>
        <v>0</v>
      </c>
      <c r="AE74" s="152">
        <f t="shared" si="36"/>
        <v>0</v>
      </c>
      <c r="AF74" s="153">
        <f t="shared" si="74"/>
        <v>0</v>
      </c>
      <c r="AH74" s="172" t="s">
        <v>113</v>
      </c>
      <c r="AI74" s="174" t="s">
        <v>373</v>
      </c>
      <c r="AJ74" s="243">
        <f t="shared" si="75"/>
        <v>0</v>
      </c>
      <c r="AK74" s="243">
        <f t="shared" si="32"/>
        <v>0</v>
      </c>
      <c r="AL74" s="243">
        <f t="shared" si="33"/>
        <v>0</v>
      </c>
      <c r="AM74" s="243">
        <f t="shared" si="34"/>
        <v>0</v>
      </c>
      <c r="AN74" s="244">
        <f t="shared" si="35"/>
        <v>0</v>
      </c>
    </row>
    <row r="75" spans="1:40" ht="18" customHeight="1" x14ac:dyDescent="0.25">
      <c r="A75" s="172" t="s">
        <v>114</v>
      </c>
      <c r="B75" s="174" t="s">
        <v>374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7">
        <v>0</v>
      </c>
      <c r="K75" s="26">
        <v>0</v>
      </c>
      <c r="L75" s="26">
        <v>0</v>
      </c>
      <c r="M75" s="26">
        <v>0</v>
      </c>
      <c r="N75" s="27">
        <v>0</v>
      </c>
      <c r="O75" s="26">
        <v>0</v>
      </c>
      <c r="P75" s="26">
        <v>0</v>
      </c>
      <c r="Q75" s="26">
        <v>0</v>
      </c>
      <c r="R75" s="27">
        <v>0</v>
      </c>
      <c r="S75" s="27">
        <v>0</v>
      </c>
      <c r="T75" s="26">
        <v>0</v>
      </c>
      <c r="U75" s="26">
        <v>0</v>
      </c>
      <c r="V75" s="26">
        <v>0</v>
      </c>
      <c r="W75" s="26">
        <v>0</v>
      </c>
      <c r="X75" s="28">
        <v>0</v>
      </c>
      <c r="Z75" s="172" t="s">
        <v>114</v>
      </c>
      <c r="AA75" s="174" t="s">
        <v>374</v>
      </c>
      <c r="AB75" s="151">
        <f t="shared" si="72"/>
        <v>0</v>
      </c>
      <c r="AC75" s="151">
        <f t="shared" si="73"/>
        <v>0</v>
      </c>
      <c r="AD75" s="152">
        <f t="shared" si="57"/>
        <v>0</v>
      </c>
      <c r="AE75" s="152">
        <f t="shared" si="36"/>
        <v>0</v>
      </c>
      <c r="AF75" s="153">
        <f t="shared" si="74"/>
        <v>0</v>
      </c>
      <c r="AH75" s="172" t="s">
        <v>114</v>
      </c>
      <c r="AI75" s="174" t="s">
        <v>374</v>
      </c>
      <c r="AJ75" s="243">
        <f t="shared" si="75"/>
        <v>0</v>
      </c>
      <c r="AK75" s="243">
        <f t="shared" si="32"/>
        <v>0</v>
      </c>
      <c r="AL75" s="243">
        <f t="shared" si="33"/>
        <v>0</v>
      </c>
      <c r="AM75" s="243">
        <f t="shared" si="34"/>
        <v>0</v>
      </c>
      <c r="AN75" s="244">
        <f t="shared" si="35"/>
        <v>0</v>
      </c>
    </row>
    <row r="76" spans="1:40" ht="18" customHeight="1" x14ac:dyDescent="0.25">
      <c r="A76" s="177" t="s">
        <v>115</v>
      </c>
      <c r="B76" s="178" t="s">
        <v>375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7">
        <v>0</v>
      </c>
      <c r="K76" s="26">
        <v>0</v>
      </c>
      <c r="L76" s="26">
        <v>0</v>
      </c>
      <c r="M76" s="26">
        <v>0</v>
      </c>
      <c r="N76" s="27">
        <v>0</v>
      </c>
      <c r="O76" s="26">
        <v>0</v>
      </c>
      <c r="P76" s="26">
        <v>0</v>
      </c>
      <c r="Q76" s="26">
        <v>0</v>
      </c>
      <c r="R76" s="27">
        <v>0</v>
      </c>
      <c r="S76" s="27">
        <v>0</v>
      </c>
      <c r="T76" s="26">
        <v>0</v>
      </c>
      <c r="U76" s="26">
        <v>0</v>
      </c>
      <c r="V76" s="26">
        <v>0</v>
      </c>
      <c r="W76" s="26">
        <v>0</v>
      </c>
      <c r="X76" s="28">
        <v>0</v>
      </c>
      <c r="Z76" s="177" t="s">
        <v>115</v>
      </c>
      <c r="AA76" s="178" t="s">
        <v>375</v>
      </c>
      <c r="AB76" s="151">
        <f t="shared" si="72"/>
        <v>0</v>
      </c>
      <c r="AC76" s="151">
        <f t="shared" si="73"/>
        <v>0</v>
      </c>
      <c r="AD76" s="152">
        <f>K76+L76+M76+N76</f>
        <v>0</v>
      </c>
      <c r="AE76" s="152">
        <f t="shared" si="36"/>
        <v>0</v>
      </c>
      <c r="AF76" s="153">
        <f t="shared" si="74"/>
        <v>0</v>
      </c>
      <c r="AH76" s="177" t="s">
        <v>115</v>
      </c>
      <c r="AI76" s="178" t="s">
        <v>375</v>
      </c>
      <c r="AJ76" s="243">
        <f t="shared" si="75"/>
        <v>0</v>
      </c>
      <c r="AK76" s="243">
        <f t="shared" si="32"/>
        <v>0</v>
      </c>
      <c r="AL76" s="243">
        <f t="shared" si="33"/>
        <v>0</v>
      </c>
      <c r="AM76" s="243">
        <f t="shared" si="34"/>
        <v>0</v>
      </c>
      <c r="AN76" s="244">
        <f t="shared" si="35"/>
        <v>0</v>
      </c>
    </row>
    <row r="77" spans="1:40" ht="18" customHeight="1" x14ac:dyDescent="0.25">
      <c r="A77" s="177" t="s">
        <v>116</v>
      </c>
      <c r="B77" s="178" t="s">
        <v>376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7">
        <v>0</v>
      </c>
      <c r="K77" s="26">
        <v>0</v>
      </c>
      <c r="L77" s="26">
        <v>0</v>
      </c>
      <c r="M77" s="26">
        <v>0</v>
      </c>
      <c r="N77" s="27">
        <v>0</v>
      </c>
      <c r="O77" s="26">
        <v>0</v>
      </c>
      <c r="P77" s="26">
        <v>0</v>
      </c>
      <c r="Q77" s="26">
        <v>0</v>
      </c>
      <c r="R77" s="27">
        <v>0</v>
      </c>
      <c r="S77" s="27">
        <v>0</v>
      </c>
      <c r="T77" s="26">
        <v>0</v>
      </c>
      <c r="U77" s="26">
        <v>0</v>
      </c>
      <c r="V77" s="26">
        <v>0</v>
      </c>
      <c r="W77" s="26">
        <v>0</v>
      </c>
      <c r="X77" s="28">
        <v>0</v>
      </c>
      <c r="Z77" s="177" t="s">
        <v>116</v>
      </c>
      <c r="AA77" s="178" t="s">
        <v>376</v>
      </c>
      <c r="AB77" s="151">
        <f t="shared" si="72"/>
        <v>0</v>
      </c>
      <c r="AC77" s="151">
        <f t="shared" si="73"/>
        <v>0</v>
      </c>
      <c r="AD77" s="152">
        <f t="shared" ref="AD77:AD94" si="82">K77+L77+M77+N77</f>
        <v>0</v>
      </c>
      <c r="AE77" s="152">
        <f t="shared" si="36"/>
        <v>0</v>
      </c>
      <c r="AF77" s="153">
        <f t="shared" si="74"/>
        <v>0</v>
      </c>
      <c r="AH77" s="177" t="s">
        <v>116</v>
      </c>
      <c r="AI77" s="178" t="s">
        <v>376</v>
      </c>
      <c r="AJ77" s="243">
        <f t="shared" si="75"/>
        <v>0</v>
      </c>
      <c r="AK77" s="243">
        <f t="shared" si="32"/>
        <v>0</v>
      </c>
      <c r="AL77" s="243">
        <f t="shared" si="33"/>
        <v>0</v>
      </c>
      <c r="AM77" s="243">
        <f t="shared" si="34"/>
        <v>0</v>
      </c>
      <c r="AN77" s="244">
        <f t="shared" si="35"/>
        <v>0</v>
      </c>
    </row>
    <row r="78" spans="1:40" ht="18" customHeight="1" x14ac:dyDescent="0.25">
      <c r="A78" s="179" t="s">
        <v>117</v>
      </c>
      <c r="B78" s="180" t="s">
        <v>406</v>
      </c>
      <c r="C78" s="169">
        <f>SUM(C79:C85)</f>
        <v>-18755</v>
      </c>
      <c r="D78" s="169">
        <f t="shared" ref="D78:R78" si="83">SUM(D79:D85)</f>
        <v>-84245</v>
      </c>
      <c r="E78" s="169">
        <f t="shared" si="83"/>
        <v>1014620</v>
      </c>
      <c r="F78" s="169">
        <f t="shared" si="83"/>
        <v>415670</v>
      </c>
      <c r="G78" s="169">
        <f t="shared" si="83"/>
        <v>-1136000</v>
      </c>
      <c r="H78" s="169">
        <f t="shared" si="83"/>
        <v>654083</v>
      </c>
      <c r="I78" s="169">
        <f t="shared" si="83"/>
        <v>-194676</v>
      </c>
      <c r="J78" s="169">
        <f t="shared" si="83"/>
        <v>153149</v>
      </c>
      <c r="K78" s="169">
        <f t="shared" si="83"/>
        <v>1218159</v>
      </c>
      <c r="L78" s="169">
        <f t="shared" si="83"/>
        <v>230968</v>
      </c>
      <c r="M78" s="169">
        <f t="shared" si="83"/>
        <v>-785302</v>
      </c>
      <c r="N78" s="169">
        <f t="shared" si="83"/>
        <v>-611666.60000000009</v>
      </c>
      <c r="O78" s="169">
        <f t="shared" si="83"/>
        <v>1239116</v>
      </c>
      <c r="P78" s="169">
        <f t="shared" si="83"/>
        <v>-420690</v>
      </c>
      <c r="Q78" s="169">
        <f t="shared" si="83"/>
        <v>2249262</v>
      </c>
      <c r="R78" s="169">
        <f t="shared" si="83"/>
        <v>309704</v>
      </c>
      <c r="S78" s="170">
        <f t="shared" ref="S78:U78" si="84">SUM(S79:S85)</f>
        <v>222783</v>
      </c>
      <c r="T78" s="169">
        <f t="shared" si="84"/>
        <v>30033</v>
      </c>
      <c r="U78" s="169">
        <f t="shared" si="84"/>
        <v>-555952</v>
      </c>
      <c r="V78" s="169">
        <f t="shared" ref="V78:X78" si="85">SUM(V79:V85)</f>
        <v>911260</v>
      </c>
      <c r="W78" s="169">
        <f t="shared" si="85"/>
        <v>203090</v>
      </c>
      <c r="X78" s="208">
        <f t="shared" si="85"/>
        <v>453036.5</v>
      </c>
      <c r="Z78" s="179" t="s">
        <v>117</v>
      </c>
      <c r="AA78" s="180" t="s">
        <v>406</v>
      </c>
      <c r="AB78" s="140">
        <f t="shared" si="72"/>
        <v>1327290</v>
      </c>
      <c r="AC78" s="140">
        <f t="shared" si="73"/>
        <v>-523444</v>
      </c>
      <c r="AD78" s="141">
        <f t="shared" si="82"/>
        <v>52158.399999999907</v>
      </c>
      <c r="AE78" s="141">
        <f t="shared" si="36"/>
        <v>3377392</v>
      </c>
      <c r="AF78" s="147">
        <f t="shared" si="74"/>
        <v>608124</v>
      </c>
      <c r="AH78" s="179" t="s">
        <v>117</v>
      </c>
      <c r="AI78" s="180" t="s">
        <v>406</v>
      </c>
      <c r="AJ78" s="243">
        <f t="shared" si="75"/>
        <v>1327.29</v>
      </c>
      <c r="AK78" s="243">
        <f t="shared" si="32"/>
        <v>-523.44399999999996</v>
      </c>
      <c r="AL78" s="243">
        <f t="shared" si="33"/>
        <v>52.158399999999908</v>
      </c>
      <c r="AM78" s="243">
        <f t="shared" si="34"/>
        <v>3377.3919999999998</v>
      </c>
      <c r="AN78" s="244">
        <f t="shared" si="35"/>
        <v>608.12400000000002</v>
      </c>
    </row>
    <row r="79" spans="1:40" ht="18" customHeight="1" x14ac:dyDescent="0.25">
      <c r="A79" s="181" t="s">
        <v>118</v>
      </c>
      <c r="B79" s="182" t="s">
        <v>377</v>
      </c>
      <c r="C79" s="169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7">
        <v>0</v>
      </c>
      <c r="K79" s="26">
        <v>0</v>
      </c>
      <c r="L79" s="26">
        <v>0</v>
      </c>
      <c r="M79" s="26">
        <v>0</v>
      </c>
      <c r="N79" s="27">
        <v>0</v>
      </c>
      <c r="O79" s="26">
        <v>0</v>
      </c>
      <c r="P79" s="26">
        <v>0</v>
      </c>
      <c r="Q79" s="26">
        <v>0</v>
      </c>
      <c r="R79" s="27">
        <v>0</v>
      </c>
      <c r="S79" s="27">
        <v>0</v>
      </c>
      <c r="T79" s="26">
        <v>0</v>
      </c>
      <c r="U79" s="26">
        <v>0</v>
      </c>
      <c r="V79" s="26">
        <v>0</v>
      </c>
      <c r="W79" s="26">
        <v>0</v>
      </c>
      <c r="X79" s="28">
        <v>0</v>
      </c>
      <c r="Z79" s="181" t="s">
        <v>118</v>
      </c>
      <c r="AA79" s="182" t="s">
        <v>377</v>
      </c>
      <c r="AB79" s="151">
        <f t="shared" si="72"/>
        <v>0</v>
      </c>
      <c r="AC79" s="151">
        <f t="shared" si="73"/>
        <v>0</v>
      </c>
      <c r="AD79" s="152">
        <f t="shared" si="82"/>
        <v>0</v>
      </c>
      <c r="AE79" s="152">
        <f t="shared" si="36"/>
        <v>0</v>
      </c>
      <c r="AF79" s="153">
        <f t="shared" si="74"/>
        <v>0</v>
      </c>
      <c r="AH79" s="181" t="s">
        <v>118</v>
      </c>
      <c r="AI79" s="182" t="s">
        <v>377</v>
      </c>
      <c r="AJ79" s="243">
        <f t="shared" si="75"/>
        <v>0</v>
      </c>
      <c r="AK79" s="243">
        <f t="shared" si="32"/>
        <v>0</v>
      </c>
      <c r="AL79" s="243">
        <f t="shared" si="33"/>
        <v>0</v>
      </c>
      <c r="AM79" s="243">
        <f t="shared" si="34"/>
        <v>0</v>
      </c>
      <c r="AN79" s="244">
        <f t="shared" si="35"/>
        <v>0</v>
      </c>
    </row>
    <row r="80" spans="1:40" ht="18" customHeight="1" x14ac:dyDescent="0.25">
      <c r="A80" s="181" t="s">
        <v>119</v>
      </c>
      <c r="B80" s="182" t="s">
        <v>303</v>
      </c>
      <c r="C80" s="26">
        <v>-18755</v>
      </c>
      <c r="D80" s="26">
        <v>-84245</v>
      </c>
      <c r="E80" s="26">
        <v>1014620</v>
      </c>
      <c r="F80" s="26">
        <v>415670</v>
      </c>
      <c r="G80" s="26">
        <v>-1136000</v>
      </c>
      <c r="H80" s="26">
        <v>654083</v>
      </c>
      <c r="I80" s="26">
        <v>-194676</v>
      </c>
      <c r="J80" s="27">
        <v>153149</v>
      </c>
      <c r="K80" s="26">
        <v>1218159</v>
      </c>
      <c r="L80" s="26">
        <v>230968</v>
      </c>
      <c r="M80" s="26">
        <v>-785302</v>
      </c>
      <c r="N80" s="27">
        <v>-1611666.6</v>
      </c>
      <c r="O80" s="26">
        <v>39116</v>
      </c>
      <c r="P80" s="26">
        <v>-420690</v>
      </c>
      <c r="Q80" s="26">
        <v>2249262</v>
      </c>
      <c r="R80" s="27">
        <v>2509704</v>
      </c>
      <c r="S80" s="27">
        <v>222783</v>
      </c>
      <c r="T80" s="26">
        <v>30033</v>
      </c>
      <c r="U80" s="26">
        <v>-555952</v>
      </c>
      <c r="V80" s="26">
        <v>-88740</v>
      </c>
      <c r="W80" s="26">
        <v>203090</v>
      </c>
      <c r="X80" s="28">
        <v>453036.5</v>
      </c>
      <c r="Z80" s="181" t="s">
        <v>119</v>
      </c>
      <c r="AA80" s="182" t="s">
        <v>303</v>
      </c>
      <c r="AB80" s="151">
        <f t="shared" si="72"/>
        <v>1327290</v>
      </c>
      <c r="AC80" s="151">
        <f t="shared" si="73"/>
        <v>-523444</v>
      </c>
      <c r="AD80" s="152">
        <f t="shared" si="82"/>
        <v>-947841.60000000009</v>
      </c>
      <c r="AE80" s="152">
        <f t="shared" si="36"/>
        <v>4377392</v>
      </c>
      <c r="AF80" s="153">
        <f t="shared" si="74"/>
        <v>-391876</v>
      </c>
      <c r="AH80" s="181" t="s">
        <v>119</v>
      </c>
      <c r="AI80" s="182" t="s">
        <v>303</v>
      </c>
      <c r="AJ80" s="243">
        <f t="shared" si="75"/>
        <v>1327.29</v>
      </c>
      <c r="AK80" s="243">
        <f t="shared" si="32"/>
        <v>-523.44399999999996</v>
      </c>
      <c r="AL80" s="243">
        <f t="shared" si="33"/>
        <v>-947.84160000000008</v>
      </c>
      <c r="AM80" s="243">
        <f t="shared" si="34"/>
        <v>4377.3919999999998</v>
      </c>
      <c r="AN80" s="244">
        <f t="shared" si="35"/>
        <v>-391.87599999999998</v>
      </c>
    </row>
    <row r="81" spans="1:40" ht="18" customHeight="1" x14ac:dyDescent="0.25">
      <c r="A81" s="181" t="s">
        <v>120</v>
      </c>
      <c r="B81" s="182" t="s">
        <v>298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7">
        <v>0</v>
      </c>
      <c r="K81" s="26">
        <v>0</v>
      </c>
      <c r="L81" s="26">
        <v>0</v>
      </c>
      <c r="M81" s="26">
        <v>0</v>
      </c>
      <c r="N81" s="27">
        <v>1000000</v>
      </c>
      <c r="O81" s="26">
        <v>1200000</v>
      </c>
      <c r="P81" s="26">
        <v>0</v>
      </c>
      <c r="Q81" s="26">
        <v>0</v>
      </c>
      <c r="R81" s="27">
        <v>-2200000</v>
      </c>
      <c r="S81" s="27">
        <v>0</v>
      </c>
      <c r="T81" s="26">
        <v>0</v>
      </c>
      <c r="U81" s="26">
        <v>0</v>
      </c>
      <c r="V81" s="26">
        <v>1000000</v>
      </c>
      <c r="W81" s="26">
        <v>0</v>
      </c>
      <c r="X81" s="28">
        <v>0</v>
      </c>
      <c r="Z81" s="181" t="s">
        <v>120</v>
      </c>
      <c r="AA81" s="182" t="s">
        <v>298</v>
      </c>
      <c r="AB81" s="151">
        <f t="shared" si="72"/>
        <v>0</v>
      </c>
      <c r="AC81" s="151">
        <f t="shared" si="73"/>
        <v>0</v>
      </c>
      <c r="AD81" s="152">
        <f t="shared" si="82"/>
        <v>1000000</v>
      </c>
      <c r="AE81" s="152">
        <f t="shared" si="36"/>
        <v>-1000000</v>
      </c>
      <c r="AF81" s="153">
        <f t="shared" si="74"/>
        <v>1000000</v>
      </c>
      <c r="AH81" s="181" t="s">
        <v>120</v>
      </c>
      <c r="AI81" s="182" t="s">
        <v>298</v>
      </c>
      <c r="AJ81" s="243">
        <f t="shared" si="75"/>
        <v>0</v>
      </c>
      <c r="AK81" s="243">
        <f t="shared" si="32"/>
        <v>0</v>
      </c>
      <c r="AL81" s="243">
        <f t="shared" si="33"/>
        <v>1000</v>
      </c>
      <c r="AM81" s="243">
        <f t="shared" si="34"/>
        <v>-1000</v>
      </c>
      <c r="AN81" s="244">
        <f t="shared" si="35"/>
        <v>1000</v>
      </c>
    </row>
    <row r="82" spans="1:40" ht="18" customHeight="1" x14ac:dyDescent="0.25">
      <c r="A82" s="181" t="s">
        <v>121</v>
      </c>
      <c r="B82" s="182" t="s">
        <v>299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7">
        <v>0</v>
      </c>
      <c r="K82" s="26">
        <v>0</v>
      </c>
      <c r="L82" s="26">
        <v>0</v>
      </c>
      <c r="M82" s="26">
        <v>0</v>
      </c>
      <c r="N82" s="27">
        <v>0</v>
      </c>
      <c r="O82" s="26">
        <v>0</v>
      </c>
      <c r="P82" s="26">
        <v>0</v>
      </c>
      <c r="Q82" s="26">
        <v>0</v>
      </c>
      <c r="R82" s="27">
        <v>0</v>
      </c>
      <c r="S82" s="27">
        <v>0</v>
      </c>
      <c r="T82" s="26">
        <v>0</v>
      </c>
      <c r="U82" s="26">
        <v>0</v>
      </c>
      <c r="V82" s="26">
        <v>0</v>
      </c>
      <c r="W82" s="26">
        <v>0</v>
      </c>
      <c r="X82" s="28">
        <v>0</v>
      </c>
      <c r="Z82" s="181" t="s">
        <v>121</v>
      </c>
      <c r="AA82" s="182" t="s">
        <v>299</v>
      </c>
      <c r="AB82" s="151">
        <f t="shared" si="72"/>
        <v>0</v>
      </c>
      <c r="AC82" s="151">
        <f t="shared" si="73"/>
        <v>0</v>
      </c>
      <c r="AD82" s="152">
        <f t="shared" si="82"/>
        <v>0</v>
      </c>
      <c r="AE82" s="152">
        <f t="shared" ref="AE82:AE94" si="86">O82+P82+Q82+R82</f>
        <v>0</v>
      </c>
      <c r="AF82" s="153">
        <f t="shared" si="74"/>
        <v>0</v>
      </c>
      <c r="AH82" s="181" t="s">
        <v>121</v>
      </c>
      <c r="AI82" s="182" t="s">
        <v>299</v>
      </c>
      <c r="AJ82" s="243">
        <f t="shared" si="75"/>
        <v>0</v>
      </c>
      <c r="AK82" s="243">
        <f t="shared" si="32"/>
        <v>0</v>
      </c>
      <c r="AL82" s="243">
        <f t="shared" si="33"/>
        <v>0</v>
      </c>
      <c r="AM82" s="243">
        <f t="shared" si="34"/>
        <v>0</v>
      </c>
      <c r="AN82" s="244">
        <f t="shared" si="35"/>
        <v>0</v>
      </c>
    </row>
    <row r="83" spans="1:40" ht="18" customHeight="1" x14ac:dyDescent="0.25">
      <c r="A83" s="181" t="s">
        <v>122</v>
      </c>
      <c r="B83" s="182" t="s">
        <v>369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7">
        <v>0</v>
      </c>
      <c r="K83" s="26">
        <v>0</v>
      </c>
      <c r="L83" s="26">
        <v>0</v>
      </c>
      <c r="M83" s="26">
        <v>0</v>
      </c>
      <c r="N83" s="27">
        <v>0</v>
      </c>
      <c r="O83" s="26">
        <v>0</v>
      </c>
      <c r="P83" s="26">
        <v>0</v>
      </c>
      <c r="Q83" s="26">
        <v>0</v>
      </c>
      <c r="R83" s="27">
        <v>0</v>
      </c>
      <c r="S83" s="27">
        <v>0</v>
      </c>
      <c r="T83" s="26">
        <v>0</v>
      </c>
      <c r="U83" s="26">
        <v>0</v>
      </c>
      <c r="V83" s="26">
        <v>0</v>
      </c>
      <c r="W83" s="26">
        <v>0</v>
      </c>
      <c r="X83" s="28">
        <v>0</v>
      </c>
      <c r="Z83" s="181" t="s">
        <v>122</v>
      </c>
      <c r="AA83" s="182" t="s">
        <v>369</v>
      </c>
      <c r="AB83" s="151">
        <f t="shared" si="72"/>
        <v>0</v>
      </c>
      <c r="AC83" s="151">
        <f t="shared" si="73"/>
        <v>0</v>
      </c>
      <c r="AD83" s="152">
        <f t="shared" si="82"/>
        <v>0</v>
      </c>
      <c r="AE83" s="152">
        <f t="shared" si="86"/>
        <v>0</v>
      </c>
      <c r="AF83" s="153">
        <f t="shared" si="74"/>
        <v>0</v>
      </c>
      <c r="AH83" s="181" t="s">
        <v>122</v>
      </c>
      <c r="AI83" s="182" t="s">
        <v>369</v>
      </c>
      <c r="AJ83" s="243">
        <f t="shared" si="75"/>
        <v>0</v>
      </c>
      <c r="AK83" s="243">
        <f t="shared" si="32"/>
        <v>0</v>
      </c>
      <c r="AL83" s="243">
        <f t="shared" si="33"/>
        <v>0</v>
      </c>
      <c r="AM83" s="243">
        <f t="shared" si="34"/>
        <v>0</v>
      </c>
      <c r="AN83" s="244">
        <f t="shared" si="35"/>
        <v>0</v>
      </c>
    </row>
    <row r="84" spans="1:40" ht="18" customHeight="1" x14ac:dyDescent="0.25">
      <c r="A84" s="181" t="s">
        <v>123</v>
      </c>
      <c r="B84" s="182" t="s">
        <v>366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7">
        <v>0</v>
      </c>
      <c r="K84" s="26">
        <v>0</v>
      </c>
      <c r="L84" s="26">
        <v>0</v>
      </c>
      <c r="M84" s="26">
        <v>0</v>
      </c>
      <c r="N84" s="27">
        <v>0</v>
      </c>
      <c r="O84" s="26">
        <v>0</v>
      </c>
      <c r="P84" s="26">
        <v>0</v>
      </c>
      <c r="Q84" s="26">
        <v>0</v>
      </c>
      <c r="R84" s="27">
        <v>0</v>
      </c>
      <c r="S84" s="27">
        <v>0</v>
      </c>
      <c r="T84" s="26">
        <v>0</v>
      </c>
      <c r="U84" s="26">
        <v>0</v>
      </c>
      <c r="V84" s="26">
        <v>0</v>
      </c>
      <c r="W84" s="26">
        <v>0</v>
      </c>
      <c r="X84" s="28">
        <v>0</v>
      </c>
      <c r="Z84" s="181" t="s">
        <v>123</v>
      </c>
      <c r="AA84" s="182" t="s">
        <v>366</v>
      </c>
      <c r="AB84" s="151">
        <f t="shared" si="72"/>
        <v>0</v>
      </c>
      <c r="AC84" s="151">
        <f t="shared" si="73"/>
        <v>0</v>
      </c>
      <c r="AD84" s="152">
        <f t="shared" si="82"/>
        <v>0</v>
      </c>
      <c r="AE84" s="152">
        <f t="shared" si="86"/>
        <v>0</v>
      </c>
      <c r="AF84" s="153">
        <f t="shared" si="74"/>
        <v>0</v>
      </c>
      <c r="AH84" s="181" t="s">
        <v>123</v>
      </c>
      <c r="AI84" s="182" t="s">
        <v>366</v>
      </c>
      <c r="AJ84" s="243">
        <f t="shared" si="75"/>
        <v>0</v>
      </c>
      <c r="AK84" s="243">
        <f t="shared" ref="AK84:AK94" si="87">AC84/1000</f>
        <v>0</v>
      </c>
      <c r="AL84" s="243">
        <f t="shared" ref="AL84:AL94" si="88">AD84/1000</f>
        <v>0</v>
      </c>
      <c r="AM84" s="243">
        <f t="shared" ref="AM84:AM94" si="89">AE84/1000</f>
        <v>0</v>
      </c>
      <c r="AN84" s="244">
        <f t="shared" ref="AN84:AN94" si="90">AF84/1000</f>
        <v>0</v>
      </c>
    </row>
    <row r="85" spans="1:40" ht="18" customHeight="1" x14ac:dyDescent="0.25">
      <c r="A85" s="181" t="s">
        <v>124</v>
      </c>
      <c r="B85" s="182" t="s">
        <v>378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7">
        <v>0</v>
      </c>
      <c r="K85" s="26">
        <v>0</v>
      </c>
      <c r="L85" s="26">
        <v>0</v>
      </c>
      <c r="M85" s="26">
        <v>0</v>
      </c>
      <c r="N85" s="27">
        <v>0</v>
      </c>
      <c r="O85" s="26">
        <v>0</v>
      </c>
      <c r="P85" s="26">
        <v>0</v>
      </c>
      <c r="Q85" s="26">
        <v>0</v>
      </c>
      <c r="R85" s="27">
        <v>0</v>
      </c>
      <c r="S85" s="27">
        <v>0</v>
      </c>
      <c r="T85" s="26">
        <v>0</v>
      </c>
      <c r="U85" s="26">
        <v>0</v>
      </c>
      <c r="V85" s="26">
        <v>0</v>
      </c>
      <c r="W85" s="26">
        <v>0</v>
      </c>
      <c r="X85" s="28">
        <v>0</v>
      </c>
      <c r="Z85" s="181" t="s">
        <v>124</v>
      </c>
      <c r="AA85" s="182" t="s">
        <v>378</v>
      </c>
      <c r="AB85" s="151">
        <f t="shared" si="72"/>
        <v>0</v>
      </c>
      <c r="AC85" s="151">
        <f t="shared" si="73"/>
        <v>0</v>
      </c>
      <c r="AD85" s="152">
        <f t="shared" si="82"/>
        <v>0</v>
      </c>
      <c r="AE85" s="152">
        <f t="shared" si="86"/>
        <v>0</v>
      </c>
      <c r="AF85" s="153">
        <f t="shared" si="74"/>
        <v>0</v>
      </c>
      <c r="AH85" s="181" t="s">
        <v>124</v>
      </c>
      <c r="AI85" s="182" t="s">
        <v>378</v>
      </c>
      <c r="AJ85" s="243">
        <f t="shared" si="75"/>
        <v>0</v>
      </c>
      <c r="AK85" s="243">
        <f t="shared" si="87"/>
        <v>0</v>
      </c>
      <c r="AL85" s="243">
        <f t="shared" si="88"/>
        <v>0</v>
      </c>
      <c r="AM85" s="243">
        <f t="shared" si="89"/>
        <v>0</v>
      </c>
      <c r="AN85" s="244">
        <f t="shared" si="90"/>
        <v>0</v>
      </c>
    </row>
    <row r="86" spans="1:40" ht="18" customHeight="1" x14ac:dyDescent="0.25">
      <c r="A86" s="179" t="s">
        <v>125</v>
      </c>
      <c r="B86" s="180" t="s">
        <v>220</v>
      </c>
      <c r="C86" s="169">
        <f>SUM(C87:C94)</f>
        <v>160154.92488000006</v>
      </c>
      <c r="D86" s="169">
        <f t="shared" ref="D86:R86" si="91">SUM(D87:D94)</f>
        <v>1495568.1412799999</v>
      </c>
      <c r="E86" s="169">
        <f t="shared" si="91"/>
        <v>779546</v>
      </c>
      <c r="F86" s="169">
        <f t="shared" si="91"/>
        <v>4754403.2970399996</v>
      </c>
      <c r="G86" s="169">
        <f t="shared" si="91"/>
        <v>1504341.1529420002</v>
      </c>
      <c r="H86" s="169">
        <f t="shared" si="91"/>
        <v>985848.2</v>
      </c>
      <c r="I86" s="169">
        <f t="shared" si="91"/>
        <v>703875.22928999993</v>
      </c>
      <c r="J86" s="169">
        <f t="shared" si="91"/>
        <v>1032222.8</v>
      </c>
      <c r="K86" s="169">
        <f t="shared" si="91"/>
        <v>-186039.69866000011</v>
      </c>
      <c r="L86" s="169">
        <f t="shared" si="91"/>
        <v>101961.12442999997</v>
      </c>
      <c r="M86" s="169">
        <f t="shared" si="91"/>
        <v>2242847.2625249997</v>
      </c>
      <c r="N86" s="169">
        <f t="shared" si="91"/>
        <v>2051427.44</v>
      </c>
      <c r="O86" s="169">
        <f t="shared" si="91"/>
        <v>-71368.74245000002</v>
      </c>
      <c r="P86" s="169">
        <f t="shared" si="91"/>
        <v>-50585.904330000281</v>
      </c>
      <c r="Q86" s="169">
        <f t="shared" si="91"/>
        <v>1515657.1022400004</v>
      </c>
      <c r="R86" s="169">
        <f t="shared" si="91"/>
        <v>1757522.9500000002</v>
      </c>
      <c r="S86" s="170">
        <f>SUM(S87:S94)</f>
        <v>-220366.49</v>
      </c>
      <c r="T86" s="169">
        <f>SUM(T87:T94)</f>
        <v>-699694.33782000002</v>
      </c>
      <c r="U86" s="169">
        <f>SUM(U87:U94)</f>
        <v>785848.93542400002</v>
      </c>
      <c r="V86" s="169">
        <f>SUM(V87:V94)</f>
        <v>-228326.83239699993</v>
      </c>
      <c r="W86" s="169">
        <f t="shared" ref="W86:X86" si="92">SUM(W87:W94)</f>
        <v>-125891.17240550008</v>
      </c>
      <c r="X86" s="208">
        <f t="shared" si="92"/>
        <v>373602.72910100012</v>
      </c>
      <c r="Z86" s="179" t="s">
        <v>125</v>
      </c>
      <c r="AA86" s="180" t="s">
        <v>220</v>
      </c>
      <c r="AB86" s="140">
        <f t="shared" si="72"/>
        <v>7189672.3631999996</v>
      </c>
      <c r="AC86" s="140">
        <f t="shared" si="73"/>
        <v>4226287.3822320001</v>
      </c>
      <c r="AD86" s="141">
        <f t="shared" si="82"/>
        <v>4210196.1282949988</v>
      </c>
      <c r="AE86" s="141">
        <f t="shared" si="86"/>
        <v>3151225.40546</v>
      </c>
      <c r="AF86" s="147">
        <f t="shared" si="74"/>
        <v>-362538.72479299991</v>
      </c>
      <c r="AH86" s="179" t="s">
        <v>125</v>
      </c>
      <c r="AI86" s="180" t="s">
        <v>220</v>
      </c>
      <c r="AJ86" s="243">
        <f t="shared" si="75"/>
        <v>7189.6723631999994</v>
      </c>
      <c r="AK86" s="243">
        <f t="shared" si="87"/>
        <v>4226.2873822319998</v>
      </c>
      <c r="AL86" s="243">
        <f t="shared" si="88"/>
        <v>4210.1961282949987</v>
      </c>
      <c r="AM86" s="243">
        <f t="shared" si="89"/>
        <v>3151.2254054599998</v>
      </c>
      <c r="AN86" s="244">
        <f t="shared" si="90"/>
        <v>-362.53872479299991</v>
      </c>
    </row>
    <row r="87" spans="1:40" ht="18" customHeight="1" x14ac:dyDescent="0.25">
      <c r="A87" s="183">
        <v>3321</v>
      </c>
      <c r="B87" s="182" t="s">
        <v>379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7">
        <v>0</v>
      </c>
      <c r="K87" s="26">
        <v>0</v>
      </c>
      <c r="L87" s="26">
        <v>0</v>
      </c>
      <c r="M87" s="26">
        <v>0</v>
      </c>
      <c r="N87" s="27">
        <v>0</v>
      </c>
      <c r="O87" s="26">
        <v>0</v>
      </c>
      <c r="P87" s="26">
        <v>0</v>
      </c>
      <c r="Q87" s="26">
        <v>0</v>
      </c>
      <c r="R87" s="27">
        <v>0</v>
      </c>
      <c r="S87" s="27">
        <v>0</v>
      </c>
      <c r="T87" s="26">
        <v>0</v>
      </c>
      <c r="U87" s="26">
        <v>0</v>
      </c>
      <c r="V87" s="26">
        <v>0</v>
      </c>
      <c r="W87" s="26">
        <v>0</v>
      </c>
      <c r="X87" s="28">
        <v>0</v>
      </c>
      <c r="Z87" s="183">
        <v>3321</v>
      </c>
      <c r="AA87" s="182" t="s">
        <v>379</v>
      </c>
      <c r="AB87" s="151">
        <f t="shared" si="72"/>
        <v>0</v>
      </c>
      <c r="AC87" s="151">
        <f t="shared" si="73"/>
        <v>0</v>
      </c>
      <c r="AD87" s="152">
        <f t="shared" si="82"/>
        <v>0</v>
      </c>
      <c r="AE87" s="152">
        <f t="shared" si="86"/>
        <v>0</v>
      </c>
      <c r="AF87" s="153">
        <f t="shared" si="74"/>
        <v>0</v>
      </c>
      <c r="AH87" s="183">
        <v>3321</v>
      </c>
      <c r="AI87" s="182" t="s">
        <v>379</v>
      </c>
      <c r="AJ87" s="243">
        <f t="shared" si="75"/>
        <v>0</v>
      </c>
      <c r="AK87" s="243">
        <f t="shared" si="87"/>
        <v>0</v>
      </c>
      <c r="AL87" s="243">
        <f t="shared" si="88"/>
        <v>0</v>
      </c>
      <c r="AM87" s="243">
        <f t="shared" si="89"/>
        <v>0</v>
      </c>
      <c r="AN87" s="244">
        <f t="shared" si="90"/>
        <v>0</v>
      </c>
    </row>
    <row r="88" spans="1:40" ht="18" customHeight="1" x14ac:dyDescent="0.25">
      <c r="A88" s="181" t="s">
        <v>126</v>
      </c>
      <c r="B88" s="182" t="s">
        <v>364</v>
      </c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7">
        <v>0</v>
      </c>
      <c r="K88" s="26">
        <v>0</v>
      </c>
      <c r="L88" s="26">
        <v>0</v>
      </c>
      <c r="M88" s="26">
        <v>0</v>
      </c>
      <c r="N88" s="27">
        <v>0</v>
      </c>
      <c r="O88" s="26">
        <v>0</v>
      </c>
      <c r="P88" s="26">
        <v>0</v>
      </c>
      <c r="Q88" s="26">
        <v>0</v>
      </c>
      <c r="R88" s="27">
        <v>0</v>
      </c>
      <c r="S88" s="27">
        <v>0</v>
      </c>
      <c r="T88" s="26">
        <v>0</v>
      </c>
      <c r="U88" s="26">
        <v>0</v>
      </c>
      <c r="V88" s="26">
        <v>0</v>
      </c>
      <c r="W88" s="26">
        <v>0</v>
      </c>
      <c r="X88" s="28">
        <v>0</v>
      </c>
      <c r="Z88" s="181" t="s">
        <v>126</v>
      </c>
      <c r="AA88" s="182" t="s">
        <v>364</v>
      </c>
      <c r="AB88" s="151">
        <f t="shared" si="72"/>
        <v>0</v>
      </c>
      <c r="AC88" s="151">
        <f t="shared" si="73"/>
        <v>0</v>
      </c>
      <c r="AD88" s="152">
        <f t="shared" si="82"/>
        <v>0</v>
      </c>
      <c r="AE88" s="152">
        <f t="shared" si="86"/>
        <v>0</v>
      </c>
      <c r="AF88" s="153">
        <f t="shared" si="74"/>
        <v>0</v>
      </c>
      <c r="AH88" s="181" t="s">
        <v>126</v>
      </c>
      <c r="AI88" s="182" t="s">
        <v>364</v>
      </c>
      <c r="AJ88" s="243">
        <f t="shared" si="75"/>
        <v>0</v>
      </c>
      <c r="AK88" s="243">
        <f t="shared" si="87"/>
        <v>0</v>
      </c>
      <c r="AL88" s="243">
        <f t="shared" si="88"/>
        <v>0</v>
      </c>
      <c r="AM88" s="243">
        <f t="shared" si="89"/>
        <v>0</v>
      </c>
      <c r="AN88" s="244">
        <f t="shared" si="90"/>
        <v>0</v>
      </c>
    </row>
    <row r="89" spans="1:40" ht="18" customHeight="1" x14ac:dyDescent="0.25">
      <c r="A89" s="181" t="s">
        <v>127</v>
      </c>
      <c r="B89" s="182" t="s">
        <v>368</v>
      </c>
      <c r="C89" s="26">
        <v>0</v>
      </c>
      <c r="D89" s="26">
        <v>0</v>
      </c>
      <c r="E89" s="26">
        <v>0</v>
      </c>
      <c r="F89" s="26">
        <v>3500107</v>
      </c>
      <c r="G89" s="26">
        <v>0</v>
      </c>
      <c r="H89" s="26">
        <v>0</v>
      </c>
      <c r="I89" s="26">
        <v>0</v>
      </c>
      <c r="J89" s="27">
        <v>1822560.3</v>
      </c>
      <c r="K89" s="26">
        <v>0</v>
      </c>
      <c r="L89" s="26">
        <v>0</v>
      </c>
      <c r="M89" s="26">
        <v>0</v>
      </c>
      <c r="N89" s="27">
        <v>1350000</v>
      </c>
      <c r="O89" s="26">
        <v>0</v>
      </c>
      <c r="P89" s="26">
        <v>0</v>
      </c>
      <c r="Q89" s="26">
        <v>0</v>
      </c>
      <c r="R89" s="27">
        <v>0</v>
      </c>
      <c r="S89" s="27">
        <v>0</v>
      </c>
      <c r="T89" s="26">
        <v>0</v>
      </c>
      <c r="U89" s="26">
        <v>0</v>
      </c>
      <c r="V89" s="26">
        <v>0</v>
      </c>
      <c r="W89" s="26">
        <v>0</v>
      </c>
      <c r="X89" s="28">
        <v>610144.80000000005</v>
      </c>
      <c r="Z89" s="181" t="s">
        <v>127</v>
      </c>
      <c r="AA89" s="182" t="s">
        <v>368</v>
      </c>
      <c r="AB89" s="151">
        <f t="shared" si="72"/>
        <v>3500107</v>
      </c>
      <c r="AC89" s="151">
        <f t="shared" si="73"/>
        <v>1822560.3</v>
      </c>
      <c r="AD89" s="152">
        <f>K89+L89+M89+N89</f>
        <v>1350000</v>
      </c>
      <c r="AE89" s="152">
        <f t="shared" si="86"/>
        <v>0</v>
      </c>
      <c r="AF89" s="153">
        <f t="shared" si="74"/>
        <v>0</v>
      </c>
      <c r="AH89" s="181" t="s">
        <v>127</v>
      </c>
      <c r="AI89" s="182" t="s">
        <v>368</v>
      </c>
      <c r="AJ89" s="243">
        <f t="shared" si="75"/>
        <v>3500.107</v>
      </c>
      <c r="AK89" s="243">
        <f t="shared" si="87"/>
        <v>1822.5603000000001</v>
      </c>
      <c r="AL89" s="243">
        <f t="shared" si="88"/>
        <v>1350</v>
      </c>
      <c r="AM89" s="243">
        <f t="shared" si="89"/>
        <v>0</v>
      </c>
      <c r="AN89" s="244">
        <f t="shared" si="90"/>
        <v>0</v>
      </c>
    </row>
    <row r="90" spans="1:40" ht="18" customHeight="1" x14ac:dyDescent="0.25">
      <c r="A90" s="181" t="s">
        <v>128</v>
      </c>
      <c r="B90" s="182" t="s">
        <v>298</v>
      </c>
      <c r="C90" s="26">
        <v>160154.92488000006</v>
      </c>
      <c r="D90" s="26">
        <v>1495568.1412799999</v>
      </c>
      <c r="E90" s="26">
        <v>779546</v>
      </c>
      <c r="F90" s="26">
        <v>1254296.2970399999</v>
      </c>
      <c r="G90" s="26">
        <v>1504341.1529420002</v>
      </c>
      <c r="H90" s="26">
        <v>985848.2</v>
      </c>
      <c r="I90" s="26">
        <v>703875.22928999993</v>
      </c>
      <c r="J90" s="27">
        <v>-790337.5</v>
      </c>
      <c r="K90" s="26">
        <v>-186039.69866000011</v>
      </c>
      <c r="L90" s="26">
        <v>101961.12442999997</v>
      </c>
      <c r="M90" s="26">
        <v>2242847.2625249997</v>
      </c>
      <c r="N90" s="27">
        <v>701427.44</v>
      </c>
      <c r="O90" s="26">
        <v>-71368.74245000002</v>
      </c>
      <c r="P90" s="26">
        <v>-50585.904330000281</v>
      </c>
      <c r="Q90" s="26">
        <v>1515657.1022400004</v>
      </c>
      <c r="R90" s="27">
        <v>1757522.9500000002</v>
      </c>
      <c r="S90" s="27">
        <v>-220366.49</v>
      </c>
      <c r="T90" s="26">
        <v>-699694.33782000002</v>
      </c>
      <c r="U90" s="26">
        <v>785848.93542400002</v>
      </c>
      <c r="V90" s="26">
        <v>-228326.83239699993</v>
      </c>
      <c r="W90" s="26">
        <v>-125891.17240550008</v>
      </c>
      <c r="X90" s="28">
        <v>-236542.07089899993</v>
      </c>
      <c r="Z90" s="181" t="s">
        <v>128</v>
      </c>
      <c r="AA90" s="182" t="s">
        <v>298</v>
      </c>
      <c r="AB90" s="151">
        <f t="shared" si="72"/>
        <v>3689565.3631999996</v>
      </c>
      <c r="AC90" s="151">
        <f t="shared" si="73"/>
        <v>2403727.0822320003</v>
      </c>
      <c r="AD90" s="152">
        <f t="shared" si="82"/>
        <v>2860196.1282949992</v>
      </c>
      <c r="AE90" s="152">
        <f t="shared" si="86"/>
        <v>3151225.40546</v>
      </c>
      <c r="AF90" s="153">
        <f t="shared" si="74"/>
        <v>-362538.72479299991</v>
      </c>
      <c r="AH90" s="181" t="s">
        <v>128</v>
      </c>
      <c r="AI90" s="182" t="s">
        <v>298</v>
      </c>
      <c r="AJ90" s="243">
        <f t="shared" si="75"/>
        <v>3689.5653631999994</v>
      </c>
      <c r="AK90" s="243">
        <f t="shared" si="87"/>
        <v>2403.7270822320002</v>
      </c>
      <c r="AL90" s="243">
        <f t="shared" si="88"/>
        <v>2860.1961282949992</v>
      </c>
      <c r="AM90" s="243">
        <f t="shared" si="89"/>
        <v>3151.2254054599998</v>
      </c>
      <c r="AN90" s="244">
        <f t="shared" si="90"/>
        <v>-362.53872479299991</v>
      </c>
    </row>
    <row r="91" spans="1:40" ht="18" customHeight="1" x14ac:dyDescent="0.25">
      <c r="A91" s="181" t="s">
        <v>129</v>
      </c>
      <c r="B91" s="182" t="s">
        <v>299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7">
        <v>0</v>
      </c>
      <c r="K91" s="26">
        <v>0</v>
      </c>
      <c r="L91" s="26">
        <v>0</v>
      </c>
      <c r="M91" s="26">
        <v>0</v>
      </c>
      <c r="N91" s="27">
        <v>0</v>
      </c>
      <c r="O91" s="26">
        <v>0</v>
      </c>
      <c r="P91" s="26">
        <v>0</v>
      </c>
      <c r="Q91" s="26">
        <v>0</v>
      </c>
      <c r="R91" s="27">
        <v>0</v>
      </c>
      <c r="S91" s="27">
        <v>0</v>
      </c>
      <c r="T91" s="26">
        <v>0</v>
      </c>
      <c r="U91" s="26">
        <v>0</v>
      </c>
      <c r="V91" s="26">
        <v>0</v>
      </c>
      <c r="W91" s="26">
        <v>0</v>
      </c>
      <c r="X91" s="28">
        <v>0</v>
      </c>
      <c r="Z91" s="181" t="s">
        <v>129</v>
      </c>
      <c r="AA91" s="182" t="s">
        <v>299</v>
      </c>
      <c r="AB91" s="151">
        <f t="shared" si="72"/>
        <v>0</v>
      </c>
      <c r="AC91" s="151">
        <f t="shared" si="73"/>
        <v>0</v>
      </c>
      <c r="AD91" s="152">
        <f t="shared" si="82"/>
        <v>0</v>
      </c>
      <c r="AE91" s="152">
        <f t="shared" si="86"/>
        <v>0</v>
      </c>
      <c r="AF91" s="153">
        <f t="shared" si="74"/>
        <v>0</v>
      </c>
      <c r="AH91" s="181" t="s">
        <v>129</v>
      </c>
      <c r="AI91" s="182" t="s">
        <v>299</v>
      </c>
      <c r="AJ91" s="243">
        <f t="shared" si="75"/>
        <v>0</v>
      </c>
      <c r="AK91" s="243">
        <f t="shared" si="87"/>
        <v>0</v>
      </c>
      <c r="AL91" s="243">
        <f t="shared" si="88"/>
        <v>0</v>
      </c>
      <c r="AM91" s="243">
        <f t="shared" si="89"/>
        <v>0</v>
      </c>
      <c r="AN91" s="244">
        <f t="shared" si="90"/>
        <v>0</v>
      </c>
    </row>
    <row r="92" spans="1:40" ht="18" customHeight="1" x14ac:dyDescent="0.25">
      <c r="A92" s="181" t="s">
        <v>130</v>
      </c>
      <c r="B92" s="182" t="s">
        <v>365</v>
      </c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7">
        <v>0</v>
      </c>
      <c r="K92" s="26">
        <v>0</v>
      </c>
      <c r="L92" s="26">
        <v>0</v>
      </c>
      <c r="M92" s="26">
        <v>0</v>
      </c>
      <c r="N92" s="27">
        <v>0</v>
      </c>
      <c r="O92" s="26">
        <v>0</v>
      </c>
      <c r="P92" s="26">
        <v>0</v>
      </c>
      <c r="Q92" s="26">
        <v>0</v>
      </c>
      <c r="R92" s="27">
        <v>0</v>
      </c>
      <c r="S92" s="27">
        <v>0</v>
      </c>
      <c r="T92" s="26">
        <v>0</v>
      </c>
      <c r="U92" s="26">
        <v>0</v>
      </c>
      <c r="V92" s="26">
        <v>0</v>
      </c>
      <c r="W92" s="26">
        <v>0</v>
      </c>
      <c r="X92" s="28">
        <v>0</v>
      </c>
      <c r="Z92" s="181" t="s">
        <v>130</v>
      </c>
      <c r="AA92" s="182" t="s">
        <v>365</v>
      </c>
      <c r="AB92" s="151">
        <f t="shared" si="72"/>
        <v>0</v>
      </c>
      <c r="AC92" s="151">
        <f t="shared" si="73"/>
        <v>0</v>
      </c>
      <c r="AD92" s="152">
        <f t="shared" si="82"/>
        <v>0</v>
      </c>
      <c r="AE92" s="152">
        <f t="shared" si="86"/>
        <v>0</v>
      </c>
      <c r="AF92" s="153">
        <f t="shared" si="74"/>
        <v>0</v>
      </c>
      <c r="AH92" s="181" t="s">
        <v>130</v>
      </c>
      <c r="AI92" s="182" t="s">
        <v>365</v>
      </c>
      <c r="AJ92" s="243">
        <f t="shared" si="75"/>
        <v>0</v>
      </c>
      <c r="AK92" s="243">
        <f t="shared" si="87"/>
        <v>0</v>
      </c>
      <c r="AL92" s="243">
        <f t="shared" si="88"/>
        <v>0</v>
      </c>
      <c r="AM92" s="243">
        <f t="shared" si="89"/>
        <v>0</v>
      </c>
      <c r="AN92" s="244">
        <f t="shared" si="90"/>
        <v>0</v>
      </c>
    </row>
    <row r="93" spans="1:40" ht="18" customHeight="1" x14ac:dyDescent="0.25">
      <c r="A93" s="181" t="s">
        <v>131</v>
      </c>
      <c r="B93" s="182" t="s">
        <v>370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7">
        <v>0</v>
      </c>
      <c r="K93" s="26">
        <v>0</v>
      </c>
      <c r="L93" s="26">
        <v>0</v>
      </c>
      <c r="M93" s="26">
        <v>0</v>
      </c>
      <c r="N93" s="27">
        <v>0</v>
      </c>
      <c r="O93" s="26">
        <v>0</v>
      </c>
      <c r="P93" s="26">
        <v>0</v>
      </c>
      <c r="Q93" s="26">
        <v>0</v>
      </c>
      <c r="R93" s="27">
        <v>0</v>
      </c>
      <c r="S93" s="27">
        <v>0</v>
      </c>
      <c r="T93" s="26">
        <v>0</v>
      </c>
      <c r="U93" s="26">
        <v>0</v>
      </c>
      <c r="V93" s="26">
        <v>0</v>
      </c>
      <c r="W93" s="26">
        <v>0</v>
      </c>
      <c r="X93" s="28">
        <v>0</v>
      </c>
      <c r="Z93" s="181" t="s">
        <v>131</v>
      </c>
      <c r="AA93" s="182" t="s">
        <v>370</v>
      </c>
      <c r="AB93" s="151">
        <f t="shared" si="72"/>
        <v>0</v>
      </c>
      <c r="AC93" s="151">
        <f t="shared" si="73"/>
        <v>0</v>
      </c>
      <c r="AD93" s="152">
        <f t="shared" si="82"/>
        <v>0</v>
      </c>
      <c r="AE93" s="152">
        <f t="shared" si="86"/>
        <v>0</v>
      </c>
      <c r="AF93" s="153">
        <f t="shared" si="74"/>
        <v>0</v>
      </c>
      <c r="AH93" s="181" t="s">
        <v>131</v>
      </c>
      <c r="AI93" s="182" t="s">
        <v>370</v>
      </c>
      <c r="AJ93" s="243">
        <f t="shared" si="75"/>
        <v>0</v>
      </c>
      <c r="AK93" s="243">
        <f t="shared" si="87"/>
        <v>0</v>
      </c>
      <c r="AL93" s="243">
        <f t="shared" si="88"/>
        <v>0</v>
      </c>
      <c r="AM93" s="243">
        <f t="shared" si="89"/>
        <v>0</v>
      </c>
      <c r="AN93" s="244">
        <f t="shared" si="90"/>
        <v>0</v>
      </c>
    </row>
    <row r="94" spans="1:40" ht="18" customHeight="1" thickBot="1" x14ac:dyDescent="0.3">
      <c r="A94" s="184" t="s">
        <v>132</v>
      </c>
      <c r="B94" s="185" t="s">
        <v>378</v>
      </c>
      <c r="C94" s="186">
        <v>0</v>
      </c>
      <c r="D94" s="186">
        <v>0</v>
      </c>
      <c r="E94" s="186">
        <v>0</v>
      </c>
      <c r="F94" s="186">
        <v>0</v>
      </c>
      <c r="G94" s="186">
        <v>0</v>
      </c>
      <c r="H94" s="186">
        <v>0</v>
      </c>
      <c r="I94" s="186">
        <v>0</v>
      </c>
      <c r="J94" s="187">
        <v>0</v>
      </c>
      <c r="K94" s="186">
        <v>0</v>
      </c>
      <c r="L94" s="186">
        <v>0</v>
      </c>
      <c r="M94" s="186">
        <v>0</v>
      </c>
      <c r="N94" s="187">
        <v>0</v>
      </c>
      <c r="O94" s="186">
        <v>0</v>
      </c>
      <c r="P94" s="186">
        <v>0</v>
      </c>
      <c r="Q94" s="186">
        <v>0</v>
      </c>
      <c r="R94" s="187">
        <v>0</v>
      </c>
      <c r="S94" s="187">
        <v>0</v>
      </c>
      <c r="T94" s="186">
        <v>0</v>
      </c>
      <c r="U94" s="186">
        <v>0</v>
      </c>
      <c r="V94" s="186">
        <v>0</v>
      </c>
      <c r="W94" s="186">
        <v>0</v>
      </c>
      <c r="X94" s="209">
        <v>0</v>
      </c>
      <c r="Z94" s="184" t="s">
        <v>132</v>
      </c>
      <c r="AA94" s="185" t="s">
        <v>378</v>
      </c>
      <c r="AB94" s="159">
        <f t="shared" si="72"/>
        <v>0</v>
      </c>
      <c r="AC94" s="159">
        <f t="shared" si="73"/>
        <v>0</v>
      </c>
      <c r="AD94" s="160">
        <f t="shared" si="82"/>
        <v>0</v>
      </c>
      <c r="AE94" s="160">
        <f t="shared" si="86"/>
        <v>0</v>
      </c>
      <c r="AF94" s="161">
        <f t="shared" si="74"/>
        <v>0</v>
      </c>
      <c r="AH94" s="184" t="s">
        <v>132</v>
      </c>
      <c r="AI94" s="185" t="s">
        <v>378</v>
      </c>
      <c r="AJ94" s="249">
        <f t="shared" si="75"/>
        <v>0</v>
      </c>
      <c r="AK94" s="249">
        <f t="shared" si="87"/>
        <v>0</v>
      </c>
      <c r="AL94" s="249">
        <f t="shared" si="88"/>
        <v>0</v>
      </c>
      <c r="AM94" s="249">
        <f t="shared" si="89"/>
        <v>0</v>
      </c>
      <c r="AN94" s="250">
        <f t="shared" si="90"/>
        <v>0</v>
      </c>
    </row>
    <row r="95" spans="1:40" ht="20.100000000000001" customHeight="1" x14ac:dyDescent="0.25">
      <c r="A95" s="188"/>
      <c r="B95" s="189"/>
      <c r="Z95" s="188"/>
      <c r="AA95" s="189"/>
      <c r="AH95" s="188"/>
      <c r="AI95" s="189"/>
    </row>
    <row r="96" spans="1:40" ht="20.100000000000001" customHeight="1" x14ac:dyDescent="0.25">
      <c r="A96" s="190"/>
      <c r="B96" s="191"/>
      <c r="Z96" s="190"/>
      <c r="AA96" s="191"/>
      <c r="AH96" s="190"/>
      <c r="AI96" s="191"/>
    </row>
  </sheetData>
  <mergeCells count="23">
    <mergeCell ref="A1:F1"/>
    <mergeCell ref="AE2:AE3"/>
    <mergeCell ref="AC2:AC3"/>
    <mergeCell ref="AD2:AD3"/>
    <mergeCell ref="AB2:AB3"/>
    <mergeCell ref="A2:A3"/>
    <mergeCell ref="B2:B3"/>
    <mergeCell ref="I1:J1"/>
    <mergeCell ref="M1:N1"/>
    <mergeCell ref="T1:V1"/>
    <mergeCell ref="W1:X1"/>
    <mergeCell ref="AF2:AF3"/>
    <mergeCell ref="AC1:AF1"/>
    <mergeCell ref="Q1:S1"/>
    <mergeCell ref="Z2:Z3"/>
    <mergeCell ref="AA2:AA3"/>
    <mergeCell ref="AM2:AM3"/>
    <mergeCell ref="AN2:AN3"/>
    <mergeCell ref="AH2:AH3"/>
    <mergeCell ref="AI2:AI3"/>
    <mergeCell ref="AJ2:AJ3"/>
    <mergeCell ref="AK2:AK3"/>
    <mergeCell ref="AL2:AL3"/>
  </mergeCells>
  <pageMargins left="0.7" right="0.7" top="0.75" bottom="0.75" header="0.3" footer="0.3"/>
  <pageSetup paperSize="5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 I_12-14-2022</vt:lpstr>
      <vt:lpstr>Table 1_Revenue_12-14-2022</vt:lpstr>
      <vt:lpstr>Table 2_Total Exp._12-14-2022</vt:lpstr>
      <vt:lpstr>Table 3_A and L_12-14-2022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2022-06-06T06:54:03Z</cp:lastPrinted>
  <dcterms:created xsi:type="dcterms:W3CDTF">2017-10-23T18:36:23Z</dcterms:created>
  <dcterms:modified xsi:type="dcterms:W3CDTF">2023-01-17T08:50:08Z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